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20" tabRatio="873" activeTab="1"/>
  </bookViews>
  <sheets>
    <sheet name="Instructions" sheetId="1" r:id="rId1"/>
    <sheet name="Gastite worksheet" sheetId="2" r:id="rId2"/>
    <sheet name="Gastite worksheet drawing space" sheetId="3" r:id="rId3"/>
    <sheet name="Example 1" sheetId="4" r:id="rId4"/>
    <sheet name="Example 2" sheetId="5" r:id="rId5"/>
    <sheet name="Example 3" sheetId="6" r:id="rId6"/>
  </sheets>
  <definedNames>
    <definedName name="_xlnm.Print_Area" localSheetId="1">'Gastite worksheet'!$A$1:$L$67</definedName>
  </definedNames>
  <calcPr fullCalcOnLoad="1"/>
</workbook>
</file>

<file path=xl/comments2.xml><?xml version="1.0" encoding="utf-8"?>
<comments xmlns="http://schemas.openxmlformats.org/spreadsheetml/2006/main">
  <authors>
    <author>dan</author>
  </authors>
  <commentList>
    <comment ref="K10" authorId="0">
      <text>
        <r>
          <rPr>
            <sz val="9"/>
            <rFont val="Tahoma"/>
            <family val="2"/>
          </rPr>
          <t>Determine appliance inlet pressure. Typical pressure is 5" w.c.  Some tankless water heaters may require 5.5"-6" w.c.</t>
        </r>
      </text>
    </comment>
    <comment ref="K11" authorId="0">
      <text>
        <r>
          <rPr>
            <sz val="9"/>
            <rFont val="Tahoma"/>
            <family val="2"/>
          </rPr>
          <t>Determne supply pressure from NG meter or LP tank.
7"=1/4psi
14"=1/2psi
28"=1psi
56"=2psi
140"=5psi</t>
        </r>
      </text>
    </comment>
    <comment ref="K12" authorId="0">
      <text>
        <r>
          <rPr>
            <sz val="9"/>
            <rFont val="Tahoma"/>
            <family val="2"/>
          </rPr>
          <t xml:space="preserve">Determine regulator </t>
        </r>
        <r>
          <rPr>
            <u val="single"/>
            <sz val="9"/>
            <rFont val="Tahoma"/>
            <family val="2"/>
          </rPr>
          <t>outlet</t>
        </r>
        <r>
          <rPr>
            <sz val="9"/>
            <rFont val="Tahoma"/>
            <family val="2"/>
          </rPr>
          <t xml:space="preserve"> pressure. For medium pressure systems 8"NG or 11"LP.</t>
        </r>
      </text>
    </comment>
    <comment ref="B13" authorId="0">
      <text>
        <r>
          <rPr>
            <sz val="9"/>
            <rFont val="Tahoma"/>
            <family val="2"/>
          </rPr>
          <t>Use this column to specify starting pressure for each run.  
Pressure will come from meter (Supply 1), regulator (Supply 2) or another run (Column B).</t>
        </r>
      </text>
    </comment>
    <comment ref="F13" authorId="0">
      <text>
        <r>
          <rPr>
            <sz val="9"/>
            <rFont val="Tahoma"/>
            <family val="2"/>
          </rPr>
          <t>Select actual run length only, not total developed length (TDL).</t>
        </r>
      </text>
    </comment>
    <comment ref="G13" authorId="0">
      <text>
        <r>
          <rPr>
            <sz val="8"/>
            <rFont val="Tahoma"/>
            <family val="2"/>
          </rPr>
          <t>NG: 1 CFH = 1000 BTUh
LPG: 1 kBTUh = 1000 BTUh</t>
        </r>
      </text>
    </comment>
    <comment ref="K13" authorId="0">
      <text>
        <r>
          <rPr>
            <sz val="9"/>
            <rFont val="Tahoma"/>
            <family val="2"/>
          </rPr>
          <t xml:space="preserve">This will be the pressure at the end of the run. For medium pressure systems, delivery pressure to regulator </t>
        </r>
        <r>
          <rPr>
            <u val="single"/>
            <sz val="9"/>
            <rFont val="Tahoma"/>
            <family val="2"/>
          </rPr>
          <t>inlet</t>
        </r>
        <r>
          <rPr>
            <sz val="9"/>
            <rFont val="Tahoma"/>
            <family val="2"/>
          </rPr>
          <t xml:space="preserve"> should be 28" w.c.</t>
        </r>
      </text>
    </comment>
  </commentList>
</comments>
</file>

<file path=xl/comments3.xml><?xml version="1.0" encoding="utf-8"?>
<comments xmlns="http://schemas.openxmlformats.org/spreadsheetml/2006/main">
  <authors>
    <author>dan</author>
  </authors>
  <commentList>
    <comment ref="K34" authorId="0">
      <text>
        <r>
          <rPr>
            <sz val="9"/>
            <rFont val="Tahoma"/>
            <family val="2"/>
          </rPr>
          <t>Determine appliance inlet pressure. Typical pressure is 5" w.c.  Some tankless water heaters may require 5.5"-6" w.c.</t>
        </r>
      </text>
    </comment>
    <comment ref="K35" authorId="0">
      <text>
        <r>
          <rPr>
            <sz val="9"/>
            <rFont val="Tahoma"/>
            <family val="2"/>
          </rPr>
          <t>Determne supply pressure from NG meter or LP tank.
7"=1/4psi
14"=1/2psi
28"=1psi
56"=2psi
140"=5psi</t>
        </r>
      </text>
    </comment>
    <comment ref="K36" authorId="0">
      <text>
        <r>
          <rPr>
            <sz val="9"/>
            <rFont val="Tahoma"/>
            <family val="2"/>
          </rPr>
          <t xml:space="preserve">Determine regulator </t>
        </r>
        <r>
          <rPr>
            <u val="single"/>
            <sz val="9"/>
            <rFont val="Tahoma"/>
            <family val="2"/>
          </rPr>
          <t>outlet</t>
        </r>
        <r>
          <rPr>
            <sz val="9"/>
            <rFont val="Tahoma"/>
            <family val="2"/>
          </rPr>
          <t xml:space="preserve"> pressure. For medium pressure systems 8"NG or 11"LP.</t>
        </r>
      </text>
    </comment>
    <comment ref="B37" authorId="0">
      <text>
        <r>
          <rPr>
            <sz val="9"/>
            <rFont val="Tahoma"/>
            <family val="2"/>
          </rPr>
          <t>Use this column to specify starting pressure for each run.   Pressure will come from meter (Supply 1), regulator (Supply 2) or another run (Column B).</t>
        </r>
      </text>
    </comment>
    <comment ref="F37" authorId="0">
      <text>
        <r>
          <rPr>
            <sz val="9"/>
            <rFont val="Tahoma"/>
            <family val="2"/>
          </rPr>
          <t>Select actual run length only, not total developed length (TDL).</t>
        </r>
      </text>
    </comment>
    <comment ref="K37" authorId="0">
      <text>
        <r>
          <rPr>
            <sz val="9"/>
            <rFont val="Tahoma"/>
            <family val="2"/>
          </rPr>
          <t xml:space="preserve">This will be the pressure at the end of the run. For medium pressure systems, delivery pressure to regulator </t>
        </r>
        <r>
          <rPr>
            <u val="single"/>
            <sz val="9"/>
            <rFont val="Tahoma"/>
            <family val="2"/>
          </rPr>
          <t>inlet</t>
        </r>
        <r>
          <rPr>
            <sz val="9"/>
            <rFont val="Tahoma"/>
            <family val="2"/>
          </rPr>
          <t xml:space="preserve"> should be 28" w.c.</t>
        </r>
      </text>
    </comment>
    <comment ref="G37" authorId="0">
      <text>
        <r>
          <rPr>
            <sz val="8"/>
            <rFont val="Tahoma"/>
            <family val="2"/>
          </rPr>
          <t>NG: 1 CFH = 1000 BTUh
LPG: 1 kBTUh = 1000 BTUh</t>
        </r>
      </text>
    </comment>
  </commentList>
</comments>
</file>

<file path=xl/comments4.xml><?xml version="1.0" encoding="utf-8"?>
<comments xmlns="http://schemas.openxmlformats.org/spreadsheetml/2006/main">
  <authors>
    <author>dan</author>
  </authors>
  <commentList>
    <comment ref="K33" authorId="0">
      <text>
        <r>
          <rPr>
            <sz val="9"/>
            <rFont val="Tahoma"/>
            <family val="2"/>
          </rPr>
          <t>Determine appliance inlet pressure. Typical pressure is 5" w.c.  Some tankless water heaters may require 5.5"-6" w.c.</t>
        </r>
      </text>
    </comment>
    <comment ref="K34" authorId="0">
      <text>
        <r>
          <rPr>
            <sz val="9"/>
            <rFont val="Tahoma"/>
            <family val="2"/>
          </rPr>
          <t>Determne supply pressure from NG meter or LP tank.
7"=1/4psi
14"=1/2psi
28"=1psi
56"=2psi
140"=5psi</t>
        </r>
      </text>
    </comment>
    <comment ref="K35" authorId="0">
      <text>
        <r>
          <rPr>
            <sz val="9"/>
            <rFont val="Tahoma"/>
            <family val="2"/>
          </rPr>
          <t xml:space="preserve">Determine regulator </t>
        </r>
        <r>
          <rPr>
            <u val="single"/>
            <sz val="9"/>
            <rFont val="Tahoma"/>
            <family val="2"/>
          </rPr>
          <t>outlet</t>
        </r>
        <r>
          <rPr>
            <sz val="9"/>
            <rFont val="Tahoma"/>
            <family val="2"/>
          </rPr>
          <t xml:space="preserve"> pressure. For medium pressure systems 8"NG or 11"LP.</t>
        </r>
      </text>
    </comment>
    <comment ref="B36" authorId="0">
      <text>
        <r>
          <rPr>
            <sz val="9"/>
            <rFont val="Tahoma"/>
            <family val="2"/>
          </rPr>
          <t>Use this column to specify starting pressure for each run.   Pressure will come from meter (Supply 1), regulator (Supply 2) or another run (Column B).</t>
        </r>
      </text>
    </comment>
    <comment ref="F36" authorId="0">
      <text>
        <r>
          <rPr>
            <sz val="9"/>
            <rFont val="Tahoma"/>
            <family val="2"/>
          </rPr>
          <t>Select actual run length only, not total developed length (TDL).</t>
        </r>
      </text>
    </comment>
    <comment ref="G36" authorId="0">
      <text>
        <r>
          <rPr>
            <sz val="9"/>
            <rFont val="Tahoma"/>
            <family val="2"/>
          </rPr>
          <t>1 cfh = 1000 BTU NG
or 2516 BTU LP</t>
        </r>
      </text>
    </comment>
    <comment ref="K36" authorId="0">
      <text>
        <r>
          <rPr>
            <sz val="9"/>
            <rFont val="Tahoma"/>
            <family val="2"/>
          </rPr>
          <t xml:space="preserve">This will be the pressure at the end of the run. For medium pressure systems, delivery pressure to regulator </t>
        </r>
        <r>
          <rPr>
            <u val="single"/>
            <sz val="9"/>
            <rFont val="Tahoma"/>
            <family val="2"/>
          </rPr>
          <t>inlet</t>
        </r>
        <r>
          <rPr>
            <sz val="9"/>
            <rFont val="Tahoma"/>
            <family val="2"/>
          </rPr>
          <t xml:space="preserve"> should be 28" w.c.</t>
        </r>
      </text>
    </comment>
  </commentList>
</comments>
</file>

<file path=xl/comments5.xml><?xml version="1.0" encoding="utf-8"?>
<comments xmlns="http://schemas.openxmlformats.org/spreadsheetml/2006/main">
  <authors>
    <author>dan</author>
  </authors>
  <commentList>
    <comment ref="K33" authorId="0">
      <text>
        <r>
          <rPr>
            <sz val="9"/>
            <rFont val="Tahoma"/>
            <family val="2"/>
          </rPr>
          <t>Determine appliance inlet pressure. Typical pressure is 5" w.c.  Some tankless water heaters may require 5.5"-6" w.c.</t>
        </r>
      </text>
    </comment>
    <comment ref="K34" authorId="0">
      <text>
        <r>
          <rPr>
            <sz val="9"/>
            <rFont val="Tahoma"/>
            <family val="2"/>
          </rPr>
          <t>Determne supply pressure from NG meter or LP tank.
7"=1/4psi
14"=1/2psi
28"=1psi
56"=2psi
140"=5psi</t>
        </r>
      </text>
    </comment>
    <comment ref="K35" authorId="0">
      <text>
        <r>
          <rPr>
            <sz val="9"/>
            <rFont val="Tahoma"/>
            <family val="2"/>
          </rPr>
          <t xml:space="preserve">Determine regulator </t>
        </r>
        <r>
          <rPr>
            <u val="single"/>
            <sz val="9"/>
            <rFont val="Tahoma"/>
            <family val="2"/>
          </rPr>
          <t>outlet</t>
        </r>
        <r>
          <rPr>
            <sz val="9"/>
            <rFont val="Tahoma"/>
            <family val="2"/>
          </rPr>
          <t xml:space="preserve"> pressure. For medium pressure systems 8"NG or 11"LP.</t>
        </r>
      </text>
    </comment>
    <comment ref="B36" authorId="0">
      <text>
        <r>
          <rPr>
            <sz val="9"/>
            <rFont val="Tahoma"/>
            <family val="2"/>
          </rPr>
          <t>Use this column to specify starting pressure for each run.   Pressure will come from meter (Supply 1), regulator (Supply 2) or another run (Column B).</t>
        </r>
      </text>
    </comment>
    <comment ref="F36" authorId="0">
      <text>
        <r>
          <rPr>
            <sz val="9"/>
            <rFont val="Tahoma"/>
            <family val="2"/>
          </rPr>
          <t>Select actual run length only, not total developed length (TDL).</t>
        </r>
      </text>
    </comment>
    <comment ref="G36" authorId="0">
      <text>
        <r>
          <rPr>
            <sz val="9"/>
            <rFont val="Tahoma"/>
            <family val="2"/>
          </rPr>
          <t>1 cfh = 1000 BTU NG
or 2516 BTU LP</t>
        </r>
      </text>
    </comment>
    <comment ref="K36" authorId="0">
      <text>
        <r>
          <rPr>
            <sz val="9"/>
            <rFont val="Tahoma"/>
            <family val="2"/>
          </rPr>
          <t xml:space="preserve">This will be the pressure at the end of the run. For medium pressure systems, delivery pressure to regulator </t>
        </r>
        <r>
          <rPr>
            <u val="single"/>
            <sz val="9"/>
            <rFont val="Tahoma"/>
            <family val="2"/>
          </rPr>
          <t>inlet</t>
        </r>
        <r>
          <rPr>
            <sz val="9"/>
            <rFont val="Tahoma"/>
            <family val="2"/>
          </rPr>
          <t xml:space="preserve"> should be 28" w.c.</t>
        </r>
      </text>
    </comment>
  </commentList>
</comments>
</file>

<file path=xl/comments6.xml><?xml version="1.0" encoding="utf-8"?>
<comments xmlns="http://schemas.openxmlformats.org/spreadsheetml/2006/main">
  <authors>
    <author>dan</author>
  </authors>
  <commentList>
    <comment ref="K33" authorId="0">
      <text>
        <r>
          <rPr>
            <sz val="9"/>
            <rFont val="Tahoma"/>
            <family val="2"/>
          </rPr>
          <t>Determine appliance inlet pressure. Typical pressure is 5" w.c.  Some tankless water heaters may require 5.5"-6" w.c.</t>
        </r>
      </text>
    </comment>
    <comment ref="K34" authorId="0">
      <text>
        <r>
          <rPr>
            <sz val="9"/>
            <rFont val="Tahoma"/>
            <family val="2"/>
          </rPr>
          <t>Determne supply pressure from NG meter or LP tank.
7"=1/4psi
14"=1/2psi
28"=1psi
56"=2psi
140"=5psi</t>
        </r>
      </text>
    </comment>
    <comment ref="K35" authorId="0">
      <text>
        <r>
          <rPr>
            <sz val="9"/>
            <rFont val="Tahoma"/>
            <family val="2"/>
          </rPr>
          <t xml:space="preserve">Determine regulator </t>
        </r>
        <r>
          <rPr>
            <u val="single"/>
            <sz val="9"/>
            <rFont val="Tahoma"/>
            <family val="2"/>
          </rPr>
          <t>outlet</t>
        </r>
        <r>
          <rPr>
            <sz val="9"/>
            <rFont val="Tahoma"/>
            <family val="2"/>
          </rPr>
          <t xml:space="preserve"> pressure. For medium pressure systems 8"NG or 11"LP.</t>
        </r>
      </text>
    </comment>
    <comment ref="B36" authorId="0">
      <text>
        <r>
          <rPr>
            <sz val="9"/>
            <rFont val="Tahoma"/>
            <family val="2"/>
          </rPr>
          <t>Use this column to specify starting pressure for each run.   Pressure will come from meter (Supply 1), regulator (Supply 2) or another run (Column B).</t>
        </r>
      </text>
    </comment>
    <comment ref="F36" authorId="0">
      <text>
        <r>
          <rPr>
            <sz val="9"/>
            <rFont val="Tahoma"/>
            <family val="2"/>
          </rPr>
          <t>Select actual run length only, not total developed length (TDL).</t>
        </r>
      </text>
    </comment>
    <comment ref="G36" authorId="0">
      <text>
        <r>
          <rPr>
            <sz val="9"/>
            <rFont val="Tahoma"/>
            <family val="2"/>
          </rPr>
          <t>1 cfh = 1000 BTU NG
or 2516 BTU LP</t>
        </r>
      </text>
    </comment>
    <comment ref="K36" authorId="0">
      <text>
        <r>
          <rPr>
            <sz val="9"/>
            <rFont val="Tahoma"/>
            <family val="2"/>
          </rPr>
          <t xml:space="preserve">This will be the pressure at the end of the run. For medium pressure systems, delivery pressure to regulator </t>
        </r>
        <r>
          <rPr>
            <u val="single"/>
            <sz val="9"/>
            <rFont val="Tahoma"/>
            <family val="2"/>
          </rPr>
          <t>inlet</t>
        </r>
        <r>
          <rPr>
            <sz val="9"/>
            <rFont val="Tahoma"/>
            <family val="2"/>
          </rPr>
          <t xml:space="preserve"> should be 28" w.c.</t>
        </r>
      </text>
    </comment>
  </commentList>
</comments>
</file>

<file path=xl/sharedStrings.xml><?xml version="1.0" encoding="utf-8"?>
<sst xmlns="http://schemas.openxmlformats.org/spreadsheetml/2006/main" count="552" uniqueCount="120">
  <si>
    <t>Project:</t>
  </si>
  <si>
    <t>Date:</t>
  </si>
  <si>
    <t>Contact/Tel:</t>
  </si>
  <si>
    <t>Description:</t>
  </si>
  <si>
    <t>AA</t>
  </si>
  <si>
    <t>BB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</si>
  <si>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</si>
  <si>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</si>
  <si>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</si>
  <si>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</si>
  <si>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</si>
  <si>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</si>
  <si>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</si>
  <si>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</si>
  <si>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</si>
  <si>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</si>
  <si>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</si>
  <si>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</si>
  <si>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</si>
  <si>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</si>
  <si>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</si>
  <si>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</si>
  <si>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</si>
  <si>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</si>
  <si>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</si>
  <si>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</si>
  <si>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</si>
  <si>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</si>
  <si>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</si>
  <si>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</si>
  <si>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</si>
  <si>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</si>
  <si>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BIP</t>
  </si>
  <si>
    <t>System Data and Requirements</t>
  </si>
  <si>
    <t>Drawn:</t>
  </si>
  <si>
    <t>Checked:</t>
  </si>
  <si>
    <t>Sheet:</t>
  </si>
  <si>
    <t>Gastite</t>
  </si>
  <si>
    <t>Pipe Type</t>
  </si>
  <si>
    <t>Run Name</t>
  </si>
  <si>
    <t>Gastite Worksheet Instructions</t>
  </si>
  <si>
    <t>Step 1</t>
  </si>
  <si>
    <t>Enter minimum equipment pressure (cell K7)</t>
  </si>
  <si>
    <t>Step 2</t>
  </si>
  <si>
    <t>Enter supply pressure (cell K8)</t>
  </si>
  <si>
    <t>Step 3</t>
  </si>
  <si>
    <t>Step 4</t>
  </si>
  <si>
    <t>inches water column</t>
  </si>
  <si>
    <t>inches water coulmn</t>
  </si>
  <si>
    <t>Regulator Outlet (Supply 2)</t>
  </si>
  <si>
    <t xml:space="preserve">Comments       </t>
  </si>
  <si>
    <t>Meter or LP Tank Outlet (Supply 1)</t>
  </si>
  <si>
    <t>Location:</t>
  </si>
  <si>
    <t xml:space="preserve">Enter regulator outlet supply pressure. For medium pressure systems only (cell K9) </t>
  </si>
  <si>
    <t xml:space="preserve"> A</t>
  </si>
  <si>
    <t xml:space="preserve"> B</t>
  </si>
  <si>
    <t xml:space="preserve"> C</t>
  </si>
  <si>
    <t xml:space="preserve"> D</t>
  </si>
  <si>
    <t xml:space="preserve"> E</t>
  </si>
  <si>
    <t xml:space="preserve"> F</t>
  </si>
  <si>
    <t xml:space="preserve"> G</t>
  </si>
  <si>
    <t xml:space="preserve"> H</t>
  </si>
  <si>
    <t xml:space="preserve"> I</t>
  </si>
  <si>
    <t xml:space="preserve"> J</t>
  </si>
  <si>
    <t xml:space="preserve"> K</t>
  </si>
  <si>
    <t xml:space="preserve"> L</t>
  </si>
  <si>
    <t xml:space="preserve"> M</t>
  </si>
  <si>
    <t xml:space="preserve"> N</t>
  </si>
  <si>
    <t xml:space="preserve"> O</t>
  </si>
  <si>
    <t xml:space="preserve"> P</t>
  </si>
  <si>
    <t xml:space="preserve"> Q</t>
  </si>
  <si>
    <t xml:space="preserve"> R</t>
  </si>
  <si>
    <t xml:space="preserve"> S</t>
  </si>
  <si>
    <t xml:space="preserve"> T</t>
  </si>
  <si>
    <t xml:space="preserve"> U</t>
  </si>
  <si>
    <t xml:space="preserve"> V</t>
  </si>
  <si>
    <t xml:space="preserve"> W</t>
  </si>
  <si>
    <t xml:space="preserve"> X</t>
  </si>
  <si>
    <t xml:space="preserve"> Y</t>
  </si>
  <si>
    <t xml:space="preserve"> Z</t>
  </si>
  <si>
    <t xml:space="preserve"> 1</t>
  </si>
  <si>
    <t xml:space="preserve">Pipe Size </t>
  </si>
  <si>
    <t>Pressure @ beginning of run ("WC)</t>
  </si>
  <si>
    <t>Pressure @ end of run ("WC)</t>
  </si>
  <si>
    <t>Min Equipment Pressure</t>
  </si>
  <si>
    <t>for each pipe run.  Pressure will come from meter (Supply 1), regulator (Supply 2)</t>
  </si>
  <si>
    <t>Pipe Run</t>
  </si>
  <si>
    <t>Run length (ft)</t>
  </si>
  <si>
    <t>Run load (CFH)</t>
  </si>
  <si>
    <t xml:space="preserve">Supply </t>
  </si>
  <si>
    <r>
      <t xml:space="preserve">Note: </t>
    </r>
    <r>
      <rPr>
        <sz val="9"/>
        <rFont val="Arial"/>
        <family val="2"/>
      </rPr>
      <t>"Supply" (Column B) must be used to establish the starting pressure</t>
    </r>
  </si>
  <si>
    <t>Pressure drop per ft ("WC/ft)</t>
  </si>
  <si>
    <t xml:space="preserve"> 2</t>
  </si>
  <si>
    <t>Pressure drop over run ("WC)</t>
  </si>
  <si>
    <t>or from another run in the system (Column B).</t>
  </si>
  <si>
    <t>then select "F" from the dropdown.</t>
  </si>
  <si>
    <t xml:space="preserve">Select supply pressure for run from Column B dropdown. Note: Select "1" for meter (Supply 1), select "2" for regulator outlet (Supply 2) on medium pressure  </t>
  </si>
  <si>
    <t xml:space="preserve">system only. Lettered selections (A, B, C…) refer to pressure at end of the run.  For example; if Pipe Run "G" is connected to the end of Pipe Run "F", </t>
  </si>
  <si>
    <t>800-662-0208</t>
  </si>
  <si>
    <t>www.gastite.com</t>
  </si>
  <si>
    <t xml:space="preserve">System Worksheet </t>
  </si>
  <si>
    <t>Low Pressure Series System</t>
  </si>
  <si>
    <t>Parallel/Manifold System</t>
  </si>
  <si>
    <t>Medium pressure system</t>
  </si>
  <si>
    <t>Fuel-Gas Type</t>
  </si>
  <si>
    <t>NG</t>
  </si>
  <si>
    <t>Run load (CFH or kBTUh)</t>
  </si>
  <si>
    <t>Trunk A</t>
  </si>
  <si>
    <t>Trunk B</t>
  </si>
  <si>
    <t>Trunk C</t>
  </si>
  <si>
    <t>Trunk D</t>
  </si>
  <si>
    <t>Trunk E</t>
  </si>
  <si>
    <t>Branch F</t>
  </si>
  <si>
    <t>Branch G</t>
  </si>
  <si>
    <t>Branch H</t>
  </si>
  <si>
    <t>Branch J</t>
  </si>
  <si>
    <t>Rigid</t>
  </si>
  <si>
    <t>Branch B</t>
  </si>
  <si>
    <t>Branch C</t>
  </si>
  <si>
    <t>Branch 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</si>
</sst>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00"/>
    <numFmt numFmtId="169" formatCode="0.0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[$€-2]\ #,##0.00_);[Red]\([$€-2]\ #,##0.00\)"/>
    <numFmt numFmtId="185" formatCode="#,##0.0"/>
    <numFmt numFmtId="186" formatCode="#,##0.000"/>
    <numFmt numFmtId="187" formatCode="#,##0.0000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sz val="12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Arial Narrow"/>
      <family val="2"/>
    </font>
    <font>
      <b/>
      <sz val="8.5"/>
      <name val="Arial"/>
      <family val="2"/>
    </font>
    <font>
      <b/>
      <sz val="8.5"/>
      <color indexed="8"/>
      <name val="Arial"/>
      <family val="2"/>
    </font>
    <font>
      <b/>
      <sz val="12"/>
      <name val="Arial Narrow"/>
      <family val="2"/>
    </font>
    <font>
      <sz val="12"/>
      <color indexed="8"/>
      <name val="Arial"/>
      <family val="2"/>
    </font>
    <font>
      <u val="single"/>
      <sz val="14"/>
      <color indexed="12"/>
      <name val="Arial"/>
      <family val="0"/>
    </font>
    <font>
      <sz val="14"/>
      <name val="Arial"/>
      <family val="0"/>
    </font>
    <font>
      <b/>
      <sz val="26"/>
      <name val="Arial"/>
      <family val="2"/>
    </font>
    <font>
      <sz val="26"/>
      <name val="Arial"/>
      <family val="2"/>
    </font>
    <font>
      <sz val="9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2" fontId="8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center" vertical="top" wrapText="1"/>
    </xf>
    <xf numFmtId="1" fontId="8" fillId="0" borderId="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168" fontId="8" fillId="0" borderId="0" xfId="0" applyNumberFormat="1" applyFont="1" applyFill="1" applyBorder="1" applyAlignment="1" applyProtection="1">
      <alignment horizontal="center" vertical="top" wrapText="1"/>
      <protection locked="0"/>
    </xf>
    <xf numFmtId="167" fontId="8" fillId="0" borderId="0" xfId="0" applyNumberFormat="1" applyFont="1" applyFill="1" applyBorder="1" applyAlignment="1" applyProtection="1">
      <alignment horizontal="center" vertical="top" wrapText="1"/>
      <protection/>
    </xf>
    <xf numFmtId="1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169" fontId="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/>
    </xf>
    <xf numFmtId="0" fontId="6" fillId="0" borderId="0" xfId="0" applyFont="1" applyBorder="1" applyAlignment="1">
      <alignment vertical="top" wrapText="1"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2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5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68" fontId="12" fillId="0" borderId="0" xfId="0" applyNumberFormat="1" applyFont="1" applyFill="1" applyBorder="1" applyAlignment="1" applyProtection="1">
      <alignment horizontal="center" vertical="top" wrapText="1"/>
      <protection locked="0"/>
    </xf>
    <xf numFmtId="1" fontId="1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8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8" fontId="14" fillId="0" borderId="0" xfId="0" applyNumberFormat="1" applyFont="1" applyFill="1" applyBorder="1" applyAlignment="1" applyProtection="1">
      <alignment horizontal="center" vertical="center"/>
      <protection locked="0"/>
    </xf>
    <xf numFmtId="12" fontId="4" fillId="0" borderId="0" xfId="0" applyNumberFormat="1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2" fontId="4" fillId="0" borderId="0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 vertical="center"/>
    </xf>
    <xf numFmtId="12" fontId="4" fillId="0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2" fontId="4" fillId="0" borderId="0" xfId="0" applyNumberFormat="1" applyFont="1" applyAlignment="1" applyProtection="1">
      <alignment horizontal="center" vertical="center"/>
      <protection hidden="1"/>
    </xf>
    <xf numFmtId="168" fontId="14" fillId="0" borderId="0" xfId="0" applyNumberFormat="1" applyFont="1" applyFill="1" applyBorder="1" applyAlignment="1" applyProtection="1">
      <alignment horizontal="center" vertical="center"/>
      <protection hidden="1"/>
    </xf>
    <xf numFmtId="168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10" fillId="0" borderId="0" xfId="0" applyNumberFormat="1" applyFont="1" applyAlignment="1" applyProtection="1">
      <alignment horizontal="center" vertical="center"/>
      <protection hidden="1"/>
    </xf>
    <xf numFmtId="168" fontId="10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9" fillId="8" borderId="10" xfId="0" applyFont="1" applyFill="1" applyBorder="1" applyAlignment="1" applyProtection="1">
      <alignment horizontal="left" vertical="top" wrapText="1"/>
      <protection/>
    </xf>
    <xf numFmtId="0" fontId="10" fillId="22" borderId="11" xfId="0" applyFont="1" applyFill="1" applyBorder="1" applyAlignment="1" applyProtection="1">
      <alignment horizontal="center" vertical="center" wrapText="1"/>
      <protection locked="0"/>
    </xf>
    <xf numFmtId="1" fontId="11" fillId="22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22" borderId="12" xfId="0" applyNumberFormat="1" applyFont="1" applyFill="1" applyBorder="1" applyAlignment="1" applyProtection="1">
      <alignment horizontal="left"/>
      <protection locked="0"/>
    </xf>
    <xf numFmtId="0" fontId="10" fillId="22" borderId="10" xfId="0" applyFont="1" applyFill="1" applyBorder="1" applyAlignment="1" applyProtection="1">
      <alignment horizontal="center" vertical="top" wrapText="1"/>
      <protection locked="0"/>
    </xf>
    <xf numFmtId="49" fontId="9" fillId="8" borderId="10" xfId="0" applyNumberFormat="1" applyFont="1" applyFill="1" applyBorder="1" applyAlignment="1" applyProtection="1">
      <alignment horizontal="left" vertical="top"/>
      <protection/>
    </xf>
    <xf numFmtId="49" fontId="9" fillId="8" borderId="13" xfId="0" applyNumberFormat="1" applyFont="1" applyFill="1" applyBorder="1" applyAlignment="1" applyProtection="1">
      <alignment vertical="top"/>
      <protection/>
    </xf>
    <xf numFmtId="49" fontId="9" fillId="8" borderId="14" xfId="0" applyNumberFormat="1" applyFont="1" applyFill="1" applyBorder="1" applyAlignment="1" applyProtection="1">
      <alignment vertical="top"/>
      <protection/>
    </xf>
    <xf numFmtId="0" fontId="9" fillId="8" borderId="10" xfId="0" applyFont="1" applyFill="1" applyBorder="1" applyAlignment="1" applyProtection="1">
      <alignment horizontal="left"/>
      <protection/>
    </xf>
    <xf numFmtId="0" fontId="9" fillId="8" borderId="11" xfId="0" applyFont="1" applyFill="1" applyBorder="1" applyAlignment="1" applyProtection="1">
      <alignment horizontal="left" vertical="center" wrapText="1"/>
      <protection/>
    </xf>
    <xf numFmtId="0" fontId="9" fillId="8" borderId="10" xfId="0" applyFont="1" applyFill="1" applyBorder="1" applyAlignment="1" applyProtection="1">
      <alignment horizontal="center" vertical="top" wrapText="1"/>
      <protection/>
    </xf>
    <xf numFmtId="168" fontId="11" fillId="8" borderId="10" xfId="0" applyNumberFormat="1" applyFont="1" applyFill="1" applyBorder="1" applyAlignment="1" applyProtection="1">
      <alignment horizontal="center" vertical="top" wrapText="1"/>
      <protection/>
    </xf>
    <xf numFmtId="167" fontId="11" fillId="8" borderId="10" xfId="0" applyNumberFormat="1" applyFont="1" applyFill="1" applyBorder="1" applyAlignment="1" applyProtection="1">
      <alignment horizontal="center" vertical="top" wrapText="1"/>
      <protection/>
    </xf>
    <xf numFmtId="0" fontId="15" fillId="8" borderId="14" xfId="0" applyFont="1" applyFill="1" applyBorder="1" applyAlignment="1">
      <alignment/>
    </xf>
    <xf numFmtId="0" fontId="16" fillId="8" borderId="15" xfId="0" applyFont="1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/>
    </xf>
    <xf numFmtId="1" fontId="10" fillId="0" borderId="0" xfId="0" applyNumberFormat="1" applyFont="1" applyAlignment="1" applyProtection="1">
      <alignment horizontal="center"/>
      <protection hidden="1"/>
    </xf>
    <xf numFmtId="12" fontId="11" fillId="22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22" borderId="10" xfId="0" applyFont="1" applyFill="1" applyBorder="1" applyAlignment="1" applyProtection="1">
      <alignment horizontal="center" vertical="top" wrapText="1"/>
      <protection locked="0"/>
    </xf>
    <xf numFmtId="1" fontId="11" fillId="22" borderId="10" xfId="0" applyNumberFormat="1" applyFont="1" applyFill="1" applyBorder="1" applyAlignment="1" applyProtection="1">
      <alignment horizontal="center" vertical="top" wrapText="1"/>
      <protection locked="0"/>
    </xf>
    <xf numFmtId="0" fontId="0" fillId="8" borderId="2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13" xfId="0" applyFont="1" applyFill="1" applyBorder="1" applyAlignment="1">
      <alignment/>
    </xf>
    <xf numFmtId="0" fontId="0" fillId="8" borderId="18" xfId="0" applyFont="1" applyFill="1" applyBorder="1" applyAlignment="1">
      <alignment/>
    </xf>
    <xf numFmtId="0" fontId="18" fillId="0" borderId="0" xfId="0" applyFont="1" applyFill="1" applyBorder="1" applyAlignment="1" applyProtection="1">
      <alignment horizontal="center" vertical="top" wrapText="1"/>
      <protection/>
    </xf>
    <xf numFmtId="168" fontId="4" fillId="0" borderId="0" xfId="0" applyNumberFormat="1" applyFont="1" applyAlignment="1" applyProtection="1">
      <alignment horizontal="center"/>
      <protection hidden="1"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9" fillId="8" borderId="10" xfId="0" applyFont="1" applyFill="1" applyBorder="1" applyAlignment="1" applyProtection="1">
      <alignment horizontal="center" vertical="center" wrapText="1"/>
      <protection/>
    </xf>
    <xf numFmtId="0" fontId="20" fillId="8" borderId="10" xfId="0" applyFont="1" applyFill="1" applyBorder="1" applyAlignment="1" applyProtection="1">
      <alignment horizontal="center" vertical="center" wrapText="1"/>
      <protection/>
    </xf>
    <xf numFmtId="2" fontId="11" fillId="22" borderId="10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>
      <alignment horizontal="center"/>
    </xf>
    <xf numFmtId="168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center" vertical="center"/>
    </xf>
    <xf numFmtId="168" fontId="16" fillId="0" borderId="0" xfId="0" applyNumberFormat="1" applyFont="1" applyAlignment="1">
      <alignment horizontal="center" vertic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9" fillId="8" borderId="11" xfId="0" applyNumberFormat="1" applyFont="1" applyFill="1" applyBorder="1" applyAlignment="1" applyProtection="1">
      <alignment horizontal="left" vertical="top"/>
      <protection/>
    </xf>
    <xf numFmtId="0" fontId="9" fillId="8" borderId="11" xfId="0" applyFont="1" applyFill="1" applyBorder="1" applyAlignment="1" applyProtection="1">
      <alignment horizontal="left"/>
      <protection/>
    </xf>
    <xf numFmtId="49" fontId="10" fillId="22" borderId="19" xfId="0" applyNumberFormat="1" applyFont="1" applyFill="1" applyBorder="1" applyAlignment="1" applyProtection="1">
      <alignment horizontal="left"/>
      <protection locked="0"/>
    </xf>
    <xf numFmtId="0" fontId="9" fillId="24" borderId="14" xfId="0" applyFont="1" applyFill="1" applyBorder="1" applyAlignment="1" applyProtection="1">
      <alignment horizontal="center" vertical="center"/>
      <protection locked="0"/>
    </xf>
    <xf numFmtId="0" fontId="9" fillId="24" borderId="15" xfId="0" applyFont="1" applyFill="1" applyBorder="1" applyAlignment="1" applyProtection="1">
      <alignment horizontal="center" vertical="center"/>
      <protection locked="0"/>
    </xf>
    <xf numFmtId="0" fontId="13" fillId="24" borderId="15" xfId="0" applyFont="1" applyFill="1" applyBorder="1" applyAlignment="1" applyProtection="1">
      <alignment horizontal="center" vertical="center"/>
      <protection locked="0"/>
    </xf>
    <xf numFmtId="0" fontId="13" fillId="24" borderId="16" xfId="0" applyFont="1" applyFill="1" applyBorder="1" applyAlignment="1" applyProtection="1">
      <alignment horizontal="center" vertical="center"/>
      <protection locked="0"/>
    </xf>
    <xf numFmtId="0" fontId="9" fillId="24" borderId="20" xfId="0" applyFont="1" applyFill="1" applyBorder="1" applyAlignment="1" applyProtection="1">
      <alignment horizontal="center" vertical="center"/>
      <protection locked="0"/>
    </xf>
    <xf numFmtId="0" fontId="9" fillId="24" borderId="0" xfId="0" applyFont="1" applyFill="1" applyBorder="1" applyAlignment="1" applyProtection="1">
      <alignment horizontal="center" vertical="center"/>
      <protection locked="0"/>
    </xf>
    <xf numFmtId="0" fontId="13" fillId="24" borderId="0" xfId="0" applyFont="1" applyFill="1" applyBorder="1" applyAlignment="1" applyProtection="1">
      <alignment horizontal="center" vertical="center"/>
      <protection locked="0"/>
    </xf>
    <xf numFmtId="0" fontId="13" fillId="24" borderId="17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Alignment="1" applyProtection="1">
      <alignment horizontal="center" vertical="center"/>
      <protection/>
    </xf>
    <xf numFmtId="0" fontId="9" fillId="8" borderId="20" xfId="0" applyFont="1" applyFill="1" applyBorder="1" applyAlignment="1" applyProtection="1">
      <alignment horizontal="center" vertical="center"/>
      <protection/>
    </xf>
    <xf numFmtId="0" fontId="9" fillId="8" borderId="0" xfId="0" applyFont="1" applyFill="1" applyBorder="1" applyAlignment="1" applyProtection="1">
      <alignment horizontal="center" vertical="center"/>
      <protection/>
    </xf>
    <xf numFmtId="0" fontId="13" fillId="8" borderId="0" xfId="0" applyFont="1" applyFill="1" applyBorder="1" applyAlignment="1" applyProtection="1">
      <alignment horizontal="center" vertical="center"/>
      <protection/>
    </xf>
    <xf numFmtId="0" fontId="13" fillId="8" borderId="17" xfId="0" applyFont="1" applyFill="1" applyBorder="1" applyAlignment="1" applyProtection="1">
      <alignment horizontal="center" vertical="center"/>
      <protection/>
    </xf>
    <xf numFmtId="167" fontId="4" fillId="0" borderId="0" xfId="0" applyNumberFormat="1" applyFont="1" applyAlignment="1">
      <alignment horizontal="center" vertical="center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 applyProtection="1">
      <alignment horizontal="center" vertical="center"/>
      <protection locked="0"/>
    </xf>
    <xf numFmtId="0" fontId="10" fillId="22" borderId="10" xfId="0" applyFont="1" applyFill="1" applyBorder="1" applyAlignment="1" applyProtection="1">
      <alignment horizontal="center" vertical="center" wrapText="1"/>
      <protection locked="0"/>
    </xf>
    <xf numFmtId="0" fontId="9" fillId="8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9" fillId="8" borderId="21" xfId="0" applyFont="1" applyFill="1" applyBorder="1" applyAlignment="1" applyProtection="1">
      <alignment horizontal="center" vertical="center"/>
      <protection/>
    </xf>
    <xf numFmtId="0" fontId="13" fillId="8" borderId="21" xfId="0" applyFont="1" applyFill="1" applyBorder="1" applyAlignment="1" applyProtection="1">
      <alignment horizontal="center" vertical="center"/>
      <protection/>
    </xf>
    <xf numFmtId="0" fontId="13" fillId="8" borderId="11" xfId="0" applyFont="1" applyFill="1" applyBorder="1" applyAlignment="1" applyProtection="1">
      <alignment horizontal="center" vertical="center"/>
      <protection/>
    </xf>
    <xf numFmtId="49" fontId="9" fillId="8" borderId="14" xfId="0" applyNumberFormat="1" applyFont="1" applyFill="1" applyBorder="1" applyAlignment="1" applyProtection="1">
      <alignment horizontal="left" vertical="top" wrapText="1"/>
      <protection/>
    </xf>
    <xf numFmtId="49" fontId="0" fillId="8" borderId="15" xfId="0" applyNumberFormat="1" applyFont="1" applyFill="1" applyBorder="1" applyAlignment="1" applyProtection="1">
      <alignment horizontal="left"/>
      <protection/>
    </xf>
    <xf numFmtId="49" fontId="0" fillId="8" borderId="16" xfId="0" applyNumberFormat="1" applyFont="1" applyFill="1" applyBorder="1" applyAlignment="1" applyProtection="1">
      <alignment horizontal="left"/>
      <protection/>
    </xf>
    <xf numFmtId="49" fontId="10" fillId="8" borderId="20" xfId="0" applyNumberFormat="1" applyFont="1" applyFill="1" applyBorder="1" applyAlignment="1" applyProtection="1">
      <alignment horizontal="left" vertical="top" wrapText="1"/>
      <protection/>
    </xf>
    <xf numFmtId="49" fontId="0" fillId="8" borderId="0" xfId="0" applyNumberFormat="1" applyFont="1" applyFill="1" applyBorder="1" applyAlignment="1" applyProtection="1">
      <alignment horizontal="left"/>
      <protection/>
    </xf>
    <xf numFmtId="49" fontId="0" fillId="8" borderId="17" xfId="0" applyNumberFormat="1" applyFont="1" applyFill="1" applyBorder="1" applyAlignment="1" applyProtection="1">
      <alignment horizontal="left"/>
      <protection/>
    </xf>
    <xf numFmtId="0" fontId="9" fillId="8" borderId="22" xfId="0" applyFont="1" applyFill="1" applyBorder="1" applyAlignment="1" applyProtection="1">
      <alignment horizontal="right" vertical="center"/>
      <protection/>
    </xf>
    <xf numFmtId="0" fontId="9" fillId="8" borderId="12" xfId="0" applyFont="1" applyFill="1" applyBorder="1" applyAlignment="1" applyProtection="1">
      <alignment horizontal="right" vertical="center"/>
      <protection/>
    </xf>
    <xf numFmtId="49" fontId="9" fillId="8" borderId="22" xfId="0" applyNumberFormat="1" applyFont="1" applyFill="1" applyBorder="1" applyAlignment="1" applyProtection="1">
      <alignment horizontal="right" vertical="center"/>
      <protection/>
    </xf>
    <xf numFmtId="49" fontId="9" fillId="8" borderId="12" xfId="0" applyNumberFormat="1" applyFont="1" applyFill="1" applyBorder="1" applyAlignment="1" applyProtection="1">
      <alignment horizontal="right" vertical="center"/>
      <protection/>
    </xf>
    <xf numFmtId="49" fontId="10" fillId="22" borderId="23" xfId="0" applyNumberFormat="1" applyFont="1" applyFill="1" applyBorder="1" applyAlignment="1" applyProtection="1">
      <alignment vertical="top"/>
      <protection locked="0"/>
    </xf>
    <xf numFmtId="0" fontId="0" fillId="22" borderId="22" xfId="0" applyFill="1" applyBorder="1" applyAlignment="1" applyProtection="1">
      <alignment/>
      <protection locked="0"/>
    </xf>
    <xf numFmtId="0" fontId="0" fillId="22" borderId="12" xfId="0" applyFill="1" applyBorder="1" applyAlignment="1" applyProtection="1">
      <alignment/>
      <protection locked="0"/>
    </xf>
    <xf numFmtId="49" fontId="10" fillId="22" borderId="23" xfId="0" applyNumberFormat="1" applyFont="1" applyFill="1" applyBorder="1" applyAlignment="1" applyProtection="1">
      <alignment horizontal="left" vertical="top"/>
      <protection locked="0"/>
    </xf>
    <xf numFmtId="0" fontId="25" fillId="8" borderId="14" xfId="0" applyFont="1" applyFill="1" applyBorder="1" applyAlignment="1">
      <alignment horizontal="center" wrapTex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15" fillId="8" borderId="13" xfId="0" applyFont="1" applyFill="1" applyBorder="1" applyAlignment="1">
      <alignment horizontal="center" vertical="center"/>
    </xf>
    <xf numFmtId="0" fontId="16" fillId="8" borderId="18" xfId="0" applyFont="1" applyFill="1" applyBorder="1" applyAlignment="1">
      <alignment/>
    </xf>
    <xf numFmtId="0" fontId="16" fillId="8" borderId="19" xfId="0" applyFont="1" applyFill="1" applyBorder="1" applyAlignment="1">
      <alignment/>
    </xf>
    <xf numFmtId="0" fontId="23" fillId="8" borderId="20" xfId="53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17" xfId="0" applyFont="1" applyBorder="1" applyAlignment="1" applyProtection="1">
      <alignment/>
      <protection locked="0"/>
    </xf>
    <xf numFmtId="49" fontId="10" fillId="22" borderId="13" xfId="0" applyNumberFormat="1" applyFont="1" applyFill="1" applyBorder="1" applyAlignment="1" applyProtection="1">
      <alignment horizontal="left" vertical="top"/>
      <protection locked="0"/>
    </xf>
    <xf numFmtId="0" fontId="0" fillId="22" borderId="18" xfId="0" applyFill="1" applyBorder="1" applyAlignment="1" applyProtection="1">
      <alignment/>
      <protection locked="0"/>
    </xf>
    <xf numFmtId="0" fontId="0" fillId="22" borderId="19" xfId="0" applyFill="1" applyBorder="1" applyAlignment="1" applyProtection="1">
      <alignment/>
      <protection locked="0"/>
    </xf>
    <xf numFmtId="0" fontId="9" fillId="8" borderId="24" xfId="0" applyFont="1" applyFill="1" applyBorder="1" applyAlignment="1" applyProtection="1">
      <alignment horizontal="center" vertical="center"/>
      <protection/>
    </xf>
    <xf numFmtId="0" fontId="13" fillId="8" borderId="24" xfId="0" applyFont="1" applyFill="1" applyBorder="1" applyAlignment="1" applyProtection="1">
      <alignment horizontal="center" vertical="center"/>
      <protection/>
    </xf>
    <xf numFmtId="49" fontId="9" fillId="8" borderId="23" xfId="0" applyNumberFormat="1" applyFont="1" applyFill="1" applyBorder="1" applyAlignment="1" applyProtection="1">
      <alignment horizontal="left" vertical="top" wrapText="1"/>
      <protection/>
    </xf>
    <xf numFmtId="49" fontId="0" fillId="8" borderId="22" xfId="0" applyNumberFormat="1" applyFont="1" applyFill="1" applyBorder="1" applyAlignment="1" applyProtection="1">
      <alignment horizontal="left"/>
      <protection/>
    </xf>
    <xf numFmtId="49" fontId="0" fillId="8" borderId="12" xfId="0" applyNumberFormat="1" applyFont="1" applyFill="1" applyBorder="1" applyAlignment="1" applyProtection="1">
      <alignment horizontal="left"/>
      <protection/>
    </xf>
    <xf numFmtId="49" fontId="9" fillId="8" borderId="20" xfId="0" applyNumberFormat="1" applyFont="1" applyFill="1" applyBorder="1" applyAlignment="1" applyProtection="1">
      <alignment horizontal="left" vertical="top" wrapText="1"/>
      <protection/>
    </xf>
    <xf numFmtId="0" fontId="9" fillId="8" borderId="18" xfId="0" applyFont="1" applyFill="1" applyBorder="1" applyAlignment="1" applyProtection="1">
      <alignment horizontal="right" vertical="center"/>
      <protection/>
    </xf>
    <xf numFmtId="0" fontId="9" fillId="8" borderId="19" xfId="0" applyFont="1" applyFill="1" applyBorder="1" applyAlignment="1" applyProtection="1">
      <alignment horizontal="right" vertical="center"/>
      <protection/>
    </xf>
    <xf numFmtId="0" fontId="9" fillId="24" borderId="13" xfId="0" applyFont="1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gastite.com/" TargetMode="External" /><Relationship Id="rId3" Type="http://schemas.openxmlformats.org/officeDocument/2006/relationships/hyperlink" Target="http://www.gastite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gastite.com/" TargetMode="External" /><Relationship Id="rId3" Type="http://schemas.openxmlformats.org/officeDocument/2006/relationships/hyperlink" Target="http://www.gastite.com/" TargetMode="External" /><Relationship Id="rId4" Type="http://schemas.openxmlformats.org/officeDocument/2006/relationships/hyperlink" Target="http://www.gastite.com/" TargetMode="External" /><Relationship Id="rId5" Type="http://schemas.openxmlformats.org/officeDocument/2006/relationships/hyperlink" Target="http://www.gastite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gastite.com/" TargetMode="External" /><Relationship Id="rId3" Type="http://schemas.openxmlformats.org/officeDocument/2006/relationships/hyperlink" Target="http://www.gastite.com/" TargetMode="External" /><Relationship Id="rId4" Type="http://schemas.openxmlformats.org/officeDocument/2006/relationships/hyperlink" Target="http://www.gastite.com/" TargetMode="External" /><Relationship Id="rId5" Type="http://schemas.openxmlformats.org/officeDocument/2006/relationships/hyperlink" Target="http://www.gastite.com/" TargetMode="External" /><Relationship Id="rId6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gastite.com/" TargetMode="External" /><Relationship Id="rId3" Type="http://schemas.openxmlformats.org/officeDocument/2006/relationships/hyperlink" Target="http://www.gastite.com/" TargetMode="External" /><Relationship Id="rId4" Type="http://schemas.openxmlformats.org/officeDocument/2006/relationships/hyperlink" Target="http://www.gastite.com/" TargetMode="External" /><Relationship Id="rId5" Type="http://schemas.openxmlformats.org/officeDocument/2006/relationships/hyperlink" Target="http://www.gastite.com/" TargetMode="External" /><Relationship Id="rId6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gastite.com/" TargetMode="External" /><Relationship Id="rId3" Type="http://schemas.openxmlformats.org/officeDocument/2006/relationships/hyperlink" Target="http://www.gastite.com/" TargetMode="External" /><Relationship Id="rId4" Type="http://schemas.openxmlformats.org/officeDocument/2006/relationships/hyperlink" Target="http://www.gastite.com/" TargetMode="External" /><Relationship Id="rId5" Type="http://schemas.openxmlformats.org/officeDocument/2006/relationships/hyperlink" Target="http://www.gastite.com/" TargetMode="External" /><Relationship Id="rId6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28575</xdr:rowOff>
    </xdr:from>
    <xdr:to>
      <xdr:col>14</xdr:col>
      <xdr:colOff>0</xdr:colOff>
      <xdr:row>43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t="17607" r="2064"/>
        <a:stretch>
          <a:fillRect/>
        </a:stretch>
      </xdr:blipFill>
      <xdr:spPr>
        <a:xfrm>
          <a:off x="0" y="1200150"/>
          <a:ext cx="9439275" cy="5953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2</xdr:col>
      <xdr:colOff>742950</xdr:colOff>
      <xdr:row>2</xdr:row>
      <xdr:rowOff>152400</xdr:rowOff>
    </xdr:to>
    <xdr:pic>
      <xdr:nvPicPr>
        <xdr:cNvPr id="1" name="Picture 62" descr="Gastite-logo-4CwithTa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990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2</xdr:col>
      <xdr:colOff>742950</xdr:colOff>
      <xdr:row>2</xdr:row>
      <xdr:rowOff>152400</xdr:rowOff>
    </xdr:to>
    <xdr:pic>
      <xdr:nvPicPr>
        <xdr:cNvPr id="1" name="Picture 1" descr="Gastite-logo-4CwithTa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990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2</xdr:col>
      <xdr:colOff>742950</xdr:colOff>
      <xdr:row>2</xdr:row>
      <xdr:rowOff>152400</xdr:rowOff>
    </xdr:to>
    <xdr:pic>
      <xdr:nvPicPr>
        <xdr:cNvPr id="2" name="Picture 10" descr="Gastite-logo-4CwithTa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990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2</xdr:col>
      <xdr:colOff>742950</xdr:colOff>
      <xdr:row>2</xdr:row>
      <xdr:rowOff>152400</xdr:rowOff>
    </xdr:to>
    <xdr:pic>
      <xdr:nvPicPr>
        <xdr:cNvPr id="1" name="Picture 1" descr="Gastite-logo-4CwithTa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990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2</xdr:col>
      <xdr:colOff>742950</xdr:colOff>
      <xdr:row>2</xdr:row>
      <xdr:rowOff>152400</xdr:rowOff>
    </xdr:to>
    <xdr:pic>
      <xdr:nvPicPr>
        <xdr:cNvPr id="2" name="Picture 2" descr="Gastite-logo-4CwithTa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990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12</xdr:row>
      <xdr:rowOff>161925</xdr:rowOff>
    </xdr:from>
    <xdr:to>
      <xdr:col>11</xdr:col>
      <xdr:colOff>962025</xdr:colOff>
      <xdr:row>27</xdr:row>
      <xdr:rowOff>180975</xdr:rowOff>
    </xdr:to>
    <xdr:pic>
      <xdr:nvPicPr>
        <xdr:cNvPr id="3" name="Picture 10" descr="slid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" y="3076575"/>
          <a:ext cx="792480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2</xdr:col>
      <xdr:colOff>742950</xdr:colOff>
      <xdr:row>2</xdr:row>
      <xdr:rowOff>152400</xdr:rowOff>
    </xdr:to>
    <xdr:pic>
      <xdr:nvPicPr>
        <xdr:cNvPr id="1" name="Picture 1" descr="Gastite-logo-4CwithTa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990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2</xdr:col>
      <xdr:colOff>742950</xdr:colOff>
      <xdr:row>2</xdr:row>
      <xdr:rowOff>152400</xdr:rowOff>
    </xdr:to>
    <xdr:pic>
      <xdr:nvPicPr>
        <xdr:cNvPr id="2" name="Picture 2" descr="Gastite-logo-4CwithTa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990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13</xdr:row>
      <xdr:rowOff>123825</xdr:rowOff>
    </xdr:from>
    <xdr:to>
      <xdr:col>11</xdr:col>
      <xdr:colOff>790575</xdr:colOff>
      <xdr:row>28</xdr:row>
      <xdr:rowOff>123825</xdr:rowOff>
    </xdr:to>
    <xdr:pic>
      <xdr:nvPicPr>
        <xdr:cNvPr id="3" name="Picture 10" descr="slid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875" y="3267075"/>
          <a:ext cx="7715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2</xdr:col>
      <xdr:colOff>742950</xdr:colOff>
      <xdr:row>2</xdr:row>
      <xdr:rowOff>152400</xdr:rowOff>
    </xdr:to>
    <xdr:pic>
      <xdr:nvPicPr>
        <xdr:cNvPr id="1" name="Picture 1" descr="Gastite-logo-4CwithTa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990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2</xdr:col>
      <xdr:colOff>742950</xdr:colOff>
      <xdr:row>2</xdr:row>
      <xdr:rowOff>152400</xdr:rowOff>
    </xdr:to>
    <xdr:pic>
      <xdr:nvPicPr>
        <xdr:cNvPr id="2" name="Picture 2" descr="Gastite-logo-4CwithTa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990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12</xdr:row>
      <xdr:rowOff>28575</xdr:rowOff>
    </xdr:from>
    <xdr:to>
      <xdr:col>11</xdr:col>
      <xdr:colOff>952500</xdr:colOff>
      <xdr:row>27</xdr:row>
      <xdr:rowOff>28575</xdr:rowOff>
    </xdr:to>
    <xdr:pic>
      <xdr:nvPicPr>
        <xdr:cNvPr id="3" name="Picture 11" descr="slid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" y="2943225"/>
          <a:ext cx="78295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astite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astite.com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astite.com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gastite.com/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gastite.com/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7"/>
  <sheetViews>
    <sheetView showRowColHeaders="0" zoomScalePageLayoutView="0" workbookViewId="0" topLeftCell="A1">
      <selection activeCell="B46" sqref="B46"/>
    </sheetView>
  </sheetViews>
  <sheetFormatPr defaultColWidth="9.140625" defaultRowHeight="12.75"/>
  <cols>
    <col min="14" max="14" width="22.7109375" style="0" customWidth="1"/>
  </cols>
  <sheetData>
    <row r="1" spans="1:14" ht="15.75">
      <c r="A1" s="70" t="s">
        <v>40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12.75">
      <c r="A2" s="82" t="s">
        <v>41</v>
      </c>
      <c r="B2" s="83" t="s">
        <v>42</v>
      </c>
      <c r="C2" s="83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4" ht="12.75">
      <c r="A3" s="82" t="s">
        <v>43</v>
      </c>
      <c r="B3" s="83" t="s">
        <v>44</v>
      </c>
      <c r="C3" s="83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</row>
    <row r="4" spans="1:14" ht="12.75">
      <c r="A4" s="82" t="s">
        <v>45</v>
      </c>
      <c r="B4" s="83" t="s">
        <v>53</v>
      </c>
      <c r="C4" s="83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</row>
    <row r="5" spans="1:14" ht="12.75">
      <c r="A5" s="82" t="s">
        <v>46</v>
      </c>
      <c r="B5" s="83" t="s">
        <v>96</v>
      </c>
      <c r="C5" s="83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</row>
    <row r="6" spans="1:14" ht="12.75">
      <c r="A6" s="82"/>
      <c r="B6" s="83" t="s">
        <v>97</v>
      </c>
      <c r="C6" s="83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ht="12.75">
      <c r="A7" s="84"/>
      <c r="B7" s="85" t="s">
        <v>95</v>
      </c>
      <c r="C7" s="85"/>
      <c r="D7" s="76"/>
      <c r="E7" s="76"/>
      <c r="F7" s="76"/>
      <c r="G7" s="76"/>
      <c r="H7" s="76"/>
      <c r="I7" s="76"/>
      <c r="J7" s="76"/>
      <c r="K7" s="76"/>
      <c r="L7" s="76"/>
      <c r="M7" s="76"/>
      <c r="N7" s="77"/>
    </row>
  </sheetData>
  <sheetProtection selectLockedCells="1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T413"/>
  <sheetViews>
    <sheetView showZeros="0" tabSelected="1" zoomScalePageLayoutView="0" workbookViewId="0" topLeftCell="A1">
      <selection activeCell="G14" sqref="G14"/>
    </sheetView>
  </sheetViews>
  <sheetFormatPr defaultColWidth="9.140625" defaultRowHeight="12.75"/>
  <cols>
    <col min="1" max="1" width="11.140625" style="0" customWidth="1"/>
    <col min="2" max="2" width="8.57421875" style="0" customWidth="1"/>
    <col min="3" max="3" width="15.57421875" style="0" customWidth="1"/>
    <col min="4" max="5" width="7.57421875" style="0" customWidth="1"/>
    <col min="6" max="6" width="9.7109375" style="0" customWidth="1"/>
    <col min="7" max="7" width="9.421875" style="0" customWidth="1"/>
    <col min="8" max="8" width="10.421875" style="0" customWidth="1"/>
    <col min="9" max="9" width="8.7109375" style="0" customWidth="1"/>
    <col min="10" max="10" width="10.421875" style="0" customWidth="1"/>
    <col min="11" max="11" width="9.28125" style="0" customWidth="1"/>
    <col min="12" max="12" width="30.421875" style="0" customWidth="1"/>
    <col min="13" max="13" width="2.421875" style="0" customWidth="1"/>
    <col min="14" max="14" width="3.7109375" style="50" hidden="1" customWidth="1"/>
    <col min="15" max="15" width="5.7109375" style="50" hidden="1" customWidth="1"/>
    <col min="16" max="16" width="2.421875" style="0" hidden="1" customWidth="1"/>
    <col min="17" max="17" width="5.7109375" style="39" hidden="1" customWidth="1"/>
    <col min="18" max="19" width="5.7109375" style="40" hidden="1" customWidth="1"/>
    <col min="20" max="22" width="5.7109375" style="41" hidden="1" customWidth="1"/>
    <col min="23" max="23" width="6.57421875" style="41" hidden="1" customWidth="1"/>
    <col min="24" max="33" width="5.7109375" style="41" hidden="1" customWidth="1"/>
    <col min="34" max="34" width="8.421875" style="0" hidden="1" customWidth="1"/>
    <col min="35" max="67" width="6.57421875" style="0" bestFit="1" customWidth="1"/>
    <col min="68" max="71" width="9.421875" style="0" bestFit="1" customWidth="1"/>
  </cols>
  <sheetData>
    <row r="1" spans="1:254" s="1" customFormat="1" ht="51.75" customHeight="1">
      <c r="A1" s="139" t="s">
        <v>100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1"/>
      <c r="M1" s="19"/>
      <c r="N1" s="50"/>
      <c r="O1" s="50"/>
      <c r="P1" s="19"/>
      <c r="Q1" s="41"/>
      <c r="R1" s="41"/>
      <c r="S1" s="41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9"/>
      <c r="BQ1" s="29"/>
      <c r="BR1" s="29"/>
      <c r="BS1" s="29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</row>
    <row r="2" spans="1:71" s="99" customFormat="1" ht="18">
      <c r="A2" s="145" t="s">
        <v>99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  <c r="M2" s="93"/>
      <c r="N2" s="94"/>
      <c r="O2" s="94"/>
      <c r="P2" s="93"/>
      <c r="Q2" s="95"/>
      <c r="R2" s="95"/>
      <c r="S2" s="95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8"/>
      <c r="BQ2" s="98"/>
      <c r="BR2" s="98"/>
      <c r="BS2" s="98"/>
    </row>
    <row r="3" spans="1:71" s="99" customFormat="1" ht="15.75">
      <c r="A3" s="142" t="s">
        <v>98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  <c r="M3" s="93"/>
      <c r="N3" s="94"/>
      <c r="O3" s="94"/>
      <c r="P3" s="93"/>
      <c r="Q3" s="95"/>
      <c r="R3" s="95"/>
      <c r="S3" s="95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8"/>
      <c r="BQ3" s="98"/>
      <c r="BR3" s="98"/>
      <c r="BS3" s="98"/>
    </row>
    <row r="4" spans="1:71" s="1" customFormat="1" ht="13.5">
      <c r="A4" s="100" t="s">
        <v>0</v>
      </c>
      <c r="B4" s="148"/>
      <c r="C4" s="149"/>
      <c r="D4" s="149"/>
      <c r="E4" s="149"/>
      <c r="F4" s="149"/>
      <c r="G4" s="149"/>
      <c r="H4" s="149"/>
      <c r="I4" s="149"/>
      <c r="J4" s="150"/>
      <c r="K4" s="101" t="s">
        <v>1</v>
      </c>
      <c r="L4" s="102"/>
      <c r="M4" s="21"/>
      <c r="N4" s="50"/>
      <c r="O4" s="50"/>
      <c r="P4" s="21"/>
      <c r="Q4" s="41"/>
      <c r="R4" s="41"/>
      <c r="S4" s="41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28"/>
      <c r="BQ4" s="28"/>
      <c r="BR4" s="28"/>
      <c r="BS4" s="28"/>
    </row>
    <row r="5" spans="1:71" s="1" customFormat="1" ht="13.5">
      <c r="A5" s="63" t="s">
        <v>2</v>
      </c>
      <c r="B5" s="135"/>
      <c r="C5" s="136"/>
      <c r="D5" s="136"/>
      <c r="E5" s="136"/>
      <c r="F5" s="136"/>
      <c r="G5" s="136"/>
      <c r="H5" s="136"/>
      <c r="I5" s="136"/>
      <c r="J5" s="137"/>
      <c r="K5" s="65" t="s">
        <v>34</v>
      </c>
      <c r="L5" s="60"/>
      <c r="M5" s="22"/>
      <c r="N5" s="50"/>
      <c r="O5" s="50"/>
      <c r="P5" s="22"/>
      <c r="Q5" s="41"/>
      <c r="R5" s="41"/>
      <c r="S5" s="41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28"/>
      <c r="BQ5" s="28"/>
      <c r="BR5" s="28"/>
      <c r="BS5" s="28"/>
    </row>
    <row r="6" spans="1:71" s="1" customFormat="1" ht="13.5">
      <c r="A6" s="64" t="s">
        <v>52</v>
      </c>
      <c r="B6" s="135"/>
      <c r="C6" s="136"/>
      <c r="D6" s="136"/>
      <c r="E6" s="136"/>
      <c r="F6" s="136"/>
      <c r="G6" s="136"/>
      <c r="H6" s="136"/>
      <c r="I6" s="136"/>
      <c r="J6" s="137"/>
      <c r="K6" s="65" t="s">
        <v>35</v>
      </c>
      <c r="L6" s="60"/>
      <c r="M6" s="20"/>
      <c r="N6" s="50"/>
      <c r="O6" s="50"/>
      <c r="P6" s="20"/>
      <c r="Q6" s="41"/>
      <c r="R6" s="41"/>
      <c r="S6" s="41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28"/>
      <c r="BQ6" s="28"/>
      <c r="BR6" s="28"/>
      <c r="BS6" s="28"/>
    </row>
    <row r="7" spans="1:71" s="1" customFormat="1" ht="13.5">
      <c r="A7" s="62" t="s">
        <v>3</v>
      </c>
      <c r="B7" s="138"/>
      <c r="C7" s="136"/>
      <c r="D7" s="136"/>
      <c r="E7" s="136"/>
      <c r="F7" s="136"/>
      <c r="G7" s="136"/>
      <c r="H7" s="136"/>
      <c r="I7" s="136"/>
      <c r="J7" s="137"/>
      <c r="K7" s="65" t="s">
        <v>36</v>
      </c>
      <c r="L7" s="60"/>
      <c r="M7" s="20"/>
      <c r="N7" s="50"/>
      <c r="O7" s="50"/>
      <c r="P7" s="20"/>
      <c r="Q7" s="41"/>
      <c r="R7" s="41"/>
      <c r="S7" s="41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28"/>
      <c r="BQ7" s="28"/>
      <c r="BR7" s="28"/>
      <c r="BS7" s="28"/>
    </row>
    <row r="8" spans="1:71" ht="18" customHeight="1">
      <c r="A8" s="122" t="s">
        <v>33</v>
      </c>
      <c r="B8" s="122"/>
      <c r="C8" s="122"/>
      <c r="D8" s="123"/>
      <c r="E8" s="123"/>
      <c r="F8" s="123"/>
      <c r="G8" s="123"/>
      <c r="H8" s="124"/>
      <c r="I8" s="124"/>
      <c r="J8" s="124"/>
      <c r="K8" s="124"/>
      <c r="L8" s="124"/>
      <c r="M8" s="23"/>
      <c r="P8" s="23"/>
      <c r="U8" s="39"/>
      <c r="V8" s="40"/>
      <c r="W8" s="40"/>
      <c r="X8" s="40"/>
      <c r="Y8" s="40"/>
      <c r="Z8" s="40"/>
      <c r="AA8" s="42"/>
      <c r="AB8" s="42"/>
      <c r="AC8" s="42"/>
      <c r="AD8" s="42"/>
      <c r="AE8" s="42"/>
      <c r="AF8" s="42"/>
      <c r="AG8" s="4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28"/>
      <c r="BQ8" s="28"/>
      <c r="BR8" s="28"/>
      <c r="BS8" s="28"/>
    </row>
    <row r="9" spans="1:71" ht="12.75" customHeight="1">
      <c r="A9" s="112"/>
      <c r="B9" s="113"/>
      <c r="C9" s="113"/>
      <c r="D9" s="114"/>
      <c r="E9" s="114"/>
      <c r="F9" s="114"/>
      <c r="G9" s="115"/>
      <c r="H9" s="131" t="s">
        <v>104</v>
      </c>
      <c r="I9" s="131"/>
      <c r="J9" s="132"/>
      <c r="K9" s="58" t="s">
        <v>105</v>
      </c>
      <c r="L9" s="111"/>
      <c r="M9" s="23"/>
      <c r="P9" s="23"/>
      <c r="Q9" s="116">
        <f>IF(K9="LPG",1.535,1)</f>
        <v>1</v>
      </c>
      <c r="U9" s="39"/>
      <c r="V9" s="40"/>
      <c r="W9" s="40"/>
      <c r="X9" s="40"/>
      <c r="Y9" s="40"/>
      <c r="Z9" s="40"/>
      <c r="AA9" s="42"/>
      <c r="AB9" s="42"/>
      <c r="AC9" s="42"/>
      <c r="AD9" s="42"/>
      <c r="AE9" s="42"/>
      <c r="AF9" s="42"/>
      <c r="AG9" s="4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28"/>
      <c r="BQ9" s="28"/>
      <c r="BR9" s="28"/>
      <c r="BS9" s="28"/>
    </row>
    <row r="10" spans="1:71" s="34" customFormat="1" ht="12.75" customHeight="1">
      <c r="A10" s="125" t="s">
        <v>90</v>
      </c>
      <c r="B10" s="126"/>
      <c r="C10" s="126"/>
      <c r="D10" s="126"/>
      <c r="E10" s="126"/>
      <c r="F10" s="126"/>
      <c r="G10" s="127"/>
      <c r="H10" s="131" t="s">
        <v>84</v>
      </c>
      <c r="I10" s="131"/>
      <c r="J10" s="132"/>
      <c r="K10" s="58">
        <v>5</v>
      </c>
      <c r="L10" s="66" t="s">
        <v>47</v>
      </c>
      <c r="M10" s="35"/>
      <c r="N10" s="50"/>
      <c r="O10" s="50"/>
      <c r="P10" s="35"/>
      <c r="Q10" s="49"/>
      <c r="R10" s="50"/>
      <c r="S10" s="51"/>
      <c r="U10" s="52"/>
      <c r="V10" s="52"/>
      <c r="W10" s="52"/>
      <c r="X10" s="52"/>
      <c r="Y10" s="52"/>
      <c r="AA10" s="52"/>
      <c r="AB10" s="52"/>
      <c r="AC10" s="52"/>
      <c r="AD10" s="52"/>
      <c r="AE10" s="52"/>
      <c r="AF10" s="52"/>
      <c r="AG10" s="52"/>
      <c r="AH10" s="53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6"/>
      <c r="BQ10" s="36"/>
      <c r="BR10" s="36"/>
      <c r="BS10" s="36"/>
    </row>
    <row r="11" spans="1:71" ht="12.75" customHeight="1">
      <c r="A11" s="128" t="s">
        <v>85</v>
      </c>
      <c r="B11" s="129"/>
      <c r="C11" s="129"/>
      <c r="D11" s="129"/>
      <c r="E11" s="129"/>
      <c r="F11" s="129"/>
      <c r="G11" s="130"/>
      <c r="H11" s="133" t="s">
        <v>51</v>
      </c>
      <c r="I11" s="133"/>
      <c r="J11" s="134"/>
      <c r="K11" s="59">
        <v>6</v>
      </c>
      <c r="L11" s="57" t="s">
        <v>47</v>
      </c>
      <c r="M11" s="15"/>
      <c r="P11" s="15"/>
      <c r="Q11" s="50"/>
      <c r="R11" s="51"/>
      <c r="S11" s="51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54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12.75" customHeight="1">
      <c r="A12" s="128" t="s">
        <v>94</v>
      </c>
      <c r="B12" s="129"/>
      <c r="C12" s="129"/>
      <c r="D12" s="129"/>
      <c r="E12" s="129"/>
      <c r="F12" s="129"/>
      <c r="G12" s="130"/>
      <c r="H12" s="133" t="s">
        <v>49</v>
      </c>
      <c r="I12" s="133"/>
      <c r="J12" s="134"/>
      <c r="K12" s="59">
        <v>7</v>
      </c>
      <c r="L12" s="57" t="s">
        <v>48</v>
      </c>
      <c r="M12" s="15"/>
      <c r="N12" s="56" t="s">
        <v>80</v>
      </c>
      <c r="O12" s="50">
        <f>K11</f>
        <v>6</v>
      </c>
      <c r="P12" s="15"/>
      <c r="Q12" s="50"/>
      <c r="R12" s="51"/>
      <c r="S12" s="51"/>
      <c r="T12" s="121" t="s">
        <v>37</v>
      </c>
      <c r="U12" s="121"/>
      <c r="V12" s="121"/>
      <c r="W12" s="121"/>
      <c r="X12" s="121"/>
      <c r="Y12" s="121"/>
      <c r="Z12" s="121" t="s">
        <v>32</v>
      </c>
      <c r="AA12" s="121"/>
      <c r="AB12" s="121"/>
      <c r="AC12" s="121"/>
      <c r="AD12" s="121"/>
      <c r="AE12" s="121"/>
      <c r="AF12" s="121"/>
      <c r="AG12" s="121"/>
      <c r="AH12" s="54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s="89" customFormat="1" ht="45">
      <c r="A13" s="90" t="s">
        <v>86</v>
      </c>
      <c r="B13" s="90" t="s">
        <v>89</v>
      </c>
      <c r="C13" s="90" t="s">
        <v>39</v>
      </c>
      <c r="D13" s="90" t="s">
        <v>81</v>
      </c>
      <c r="E13" s="90" t="s">
        <v>38</v>
      </c>
      <c r="F13" s="90" t="s">
        <v>87</v>
      </c>
      <c r="G13" s="90" t="s">
        <v>106</v>
      </c>
      <c r="H13" s="90" t="s">
        <v>91</v>
      </c>
      <c r="I13" s="91" t="s">
        <v>93</v>
      </c>
      <c r="J13" s="91" t="s">
        <v>82</v>
      </c>
      <c r="K13" s="91" t="s">
        <v>83</v>
      </c>
      <c r="L13" s="90" t="s">
        <v>50</v>
      </c>
      <c r="M13" s="86"/>
      <c r="N13" s="56" t="s">
        <v>92</v>
      </c>
      <c r="O13" s="50">
        <f>K12</f>
        <v>7</v>
      </c>
      <c r="P13" s="86"/>
      <c r="Q13" s="50" t="s">
        <v>37</v>
      </c>
      <c r="R13" s="51" t="s">
        <v>32</v>
      </c>
      <c r="S13" s="51"/>
      <c r="T13" s="49">
        <v>0.5</v>
      </c>
      <c r="U13" s="49">
        <v>0.75</v>
      </c>
      <c r="V13" s="49">
        <v>1</v>
      </c>
      <c r="W13" s="49">
        <v>1.25</v>
      </c>
      <c r="X13" s="49">
        <v>1.5</v>
      </c>
      <c r="Y13" s="49">
        <v>2</v>
      </c>
      <c r="Z13" s="49">
        <v>0.5</v>
      </c>
      <c r="AA13" s="49">
        <v>0.75</v>
      </c>
      <c r="AB13" s="49">
        <v>1</v>
      </c>
      <c r="AC13" s="49">
        <v>1.25</v>
      </c>
      <c r="AD13" s="49">
        <v>1.5</v>
      </c>
      <c r="AE13" s="49">
        <v>2</v>
      </c>
      <c r="AF13" s="49">
        <v>3</v>
      </c>
      <c r="AG13" s="49">
        <v>4</v>
      </c>
      <c r="AH13" s="87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</row>
    <row r="14" spans="1:71" ht="12.75">
      <c r="A14" s="67" t="s">
        <v>54</v>
      </c>
      <c r="B14" s="61"/>
      <c r="C14" s="61"/>
      <c r="D14" s="79"/>
      <c r="E14" s="80"/>
      <c r="F14" s="81"/>
      <c r="G14" s="81"/>
      <c r="H14" s="68">
        <f>IF(E14="Gastite",Q14,IF(E14="Rigid",R14,""))</f>
      </c>
      <c r="I14" s="69">
        <f>IF(ISERROR(F14*H14),"",F14*H14)</f>
      </c>
      <c r="J14" s="69" t="str">
        <f>IF(ISERROR(LOOKUP(B14,$N$12:$N$67,$O$12:$O$67)),"-",LOOKUP(B14,$N$12:$N$67,$O$12:$O$67))</f>
        <v>-</v>
      </c>
      <c r="K14" s="69" t="str">
        <f>IF(ISERROR(J14-I14),"-",J14-I14)</f>
        <v>-</v>
      </c>
      <c r="L14" s="92"/>
      <c r="M14" s="15"/>
      <c r="N14" s="50" t="str">
        <f>A14</f>
        <v> A</v>
      </c>
      <c r="O14" s="50" t="str">
        <f>K14</f>
        <v>-</v>
      </c>
      <c r="P14" s="15"/>
      <c r="Q14" s="50">
        <f>IF(D14=0.5,T14,IF(D14=0.75,U14,IF(D14=1,V14,IF(D14=1.25,W14,IF(D14=1.5,X14,IF(D14=2,Y14,0))))))</f>
        <v>0</v>
      </c>
      <c r="R14" s="51">
        <f>IF(D14=0.5,Z14,IF(D14=0.75,AA14,IF(D14=1,AB14,IF(D14=1.25,AC14,IF(D14=1.5,AD14,IF(D14=2,AE14,IF(D14=3,AF14,IF(D14=4,AG14,0))))))))</f>
        <v>0</v>
      </c>
      <c r="S14" s="51"/>
      <c r="T14" s="51">
        <f>IF(G14&lt;=160,0.0000051095*((G14/$Q$9)^2.0262804885),0.0000051095*((G14/$Q$9)^2.0262804885))</f>
        <v>0</v>
      </c>
      <c r="U14" s="50">
        <f>0.0000005954*((G14/$Q$9)^2.1770677841)</f>
        <v>0</v>
      </c>
      <c r="V14" s="50">
        <f>0.0000001791*((G14/$Q$9)^2.0805421002)</f>
        <v>0</v>
      </c>
      <c r="W14" s="50">
        <f>0.0000001008*((G14/$Q$9)^2.0395861979)</f>
        <v>0</v>
      </c>
      <c r="X14" s="50">
        <f>0.0000000238*((G14/$Q$9)^2.0295567475)</f>
        <v>0</v>
      </c>
      <c r="Y14" s="50">
        <f>(0.0000000109*((G14/$Q$9)^1.9404151315))*0.92</f>
        <v>0</v>
      </c>
      <c r="Z14" s="51">
        <f>0.6094*(((G14/$Q$9)/(2313*0.622^2.625))^(1/0.541))</f>
        <v>0</v>
      </c>
      <c r="AA14" s="51">
        <f>0.6094*(((G14/$Q$9)/(2313*0.824^2.625))^(1/0.541))</f>
        <v>0</v>
      </c>
      <c r="AB14" s="51">
        <f>0.6094*(((G14/$Q$9)/(2313*1.049^2.625))^(1/0.541))</f>
        <v>0</v>
      </c>
      <c r="AC14" s="51">
        <f>0.6094*(((G14/$Q$9)/(2313*1.38^2.625))^(1/0.541))</f>
        <v>0</v>
      </c>
      <c r="AD14" s="51">
        <f>0.6094*(((G14/$Q$9)/(2313*1.61^2.625))^(1/0.541))</f>
        <v>0</v>
      </c>
      <c r="AE14" s="51">
        <f>0.6094*(((G14/$Q$9)/(2313*2.067^2.625))^(1/0.541))</f>
        <v>0</v>
      </c>
      <c r="AF14" s="51">
        <f>0.6094*(((G14/$Q$9)/(2313*3.068^2.625))^(1/0.541))</f>
        <v>0</v>
      </c>
      <c r="AG14" s="50">
        <f>0.6094*(((G14/$Q$9)/(2313*4.026^2.625))^(1/0.541))</f>
        <v>0</v>
      </c>
      <c r="AH14" s="78">
        <v>5</v>
      </c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ht="13.5" customHeight="1">
      <c r="A15" s="67" t="s">
        <v>55</v>
      </c>
      <c r="B15" s="61"/>
      <c r="C15" s="61"/>
      <c r="D15" s="79"/>
      <c r="E15" s="80"/>
      <c r="F15" s="81"/>
      <c r="G15" s="81"/>
      <c r="H15" s="68">
        <f aca="true" t="shared" si="0" ref="H15:H67">IF(E15="Gastite",Q15,IF(E15="Rigid",R15,""))</f>
      </c>
      <c r="I15" s="69">
        <f aca="true" t="shared" si="1" ref="I15:I67">IF(ISERROR(F15*H15),"",F15*H15)</f>
      </c>
      <c r="J15" s="69" t="str">
        <f aca="true" t="shared" si="2" ref="J15:J67">IF(ISERROR(LOOKUP(B15,$N$12:$N$67,$O$12:$O$67)),"-",LOOKUP(B15,$N$12:$N$67,$O$12:$O$67))</f>
        <v>-</v>
      </c>
      <c r="K15" s="69" t="str">
        <f>IF(ISERROR(J15-I15),"-",J15-I15)</f>
        <v>-</v>
      </c>
      <c r="L15" s="92"/>
      <c r="M15" s="18"/>
      <c r="N15" s="50" t="str">
        <f aca="true" t="shared" si="3" ref="N15:N67">A15</f>
        <v> B</v>
      </c>
      <c r="O15" s="50" t="str">
        <f aca="true" t="shared" si="4" ref="O15:O67">K15</f>
        <v>-</v>
      </c>
      <c r="P15" s="18"/>
      <c r="Q15" s="50">
        <f aca="true" t="shared" si="5" ref="Q15:Q67">IF(D15=0.5,T15,IF(D15=0.75,U15,IF(D15=1,V15,IF(D15=1.25,W15,IF(D15=1.5,X15,IF(D15=2,Y15,0))))))</f>
        <v>0</v>
      </c>
      <c r="R15" s="51">
        <f aca="true" t="shared" si="6" ref="R15:R67">IF(D15=0.5,Z15,IF(D15=0.75,AA15,IF(D15=1,AB15,IF(D15=1.25,AC15,IF(D15=1.5,AD15,IF(D15=2,AE15,IF(D15=3,AF15,IF(D15=4,AG15,0))))))))</f>
        <v>0</v>
      </c>
      <c r="S15" s="51"/>
      <c r="T15" s="51">
        <f aca="true" t="shared" si="7" ref="T15:T67">IF(G15&lt;=160,0.0000051095*((G15/$Q$9)^2.0262804885),0.0000051095*((G15/$Q$9)^2.0262804885))</f>
        <v>0</v>
      </c>
      <c r="U15" s="50">
        <f aca="true" t="shared" si="8" ref="U15:U67">0.0000005954*((G15/$Q$9)^2.1770677841)</f>
        <v>0</v>
      </c>
      <c r="V15" s="50">
        <f aca="true" t="shared" si="9" ref="V15:V67">0.0000001791*((G15/$Q$9)^2.0805421002)</f>
        <v>0</v>
      </c>
      <c r="W15" s="50">
        <f aca="true" t="shared" si="10" ref="W15:W67">0.0000001008*((G15/$Q$9)^2.0395861979)</f>
        <v>0</v>
      </c>
      <c r="X15" s="50">
        <f aca="true" t="shared" si="11" ref="X15:X67">0.0000000238*((G15/$Q$9)^2.0295567475)</f>
        <v>0</v>
      </c>
      <c r="Y15" s="50">
        <f aca="true" t="shared" si="12" ref="Y15:Y67">(0.0000000109*((G15/$Q$9)^1.9404151315))*0.92</f>
        <v>0</v>
      </c>
      <c r="Z15" s="51">
        <f aca="true" t="shared" si="13" ref="Z15:Z67">0.6094*(((G15/$Q$9)/(2313*0.622^2.625))^(1/0.541))</f>
        <v>0</v>
      </c>
      <c r="AA15" s="51">
        <f aca="true" t="shared" si="14" ref="AA15:AA67">0.6094*(((G15/$Q$9)/(2313*0.824^2.625))^(1/0.541))</f>
        <v>0</v>
      </c>
      <c r="AB15" s="51">
        <f aca="true" t="shared" si="15" ref="AB15:AB67">0.6094*(((G15/$Q$9)/(2313*1.049^2.625))^(1/0.541))</f>
        <v>0</v>
      </c>
      <c r="AC15" s="51">
        <f aca="true" t="shared" si="16" ref="AC15:AC67">0.6094*(((G15/$Q$9)/(2313*1.38^2.625))^(1/0.541))</f>
        <v>0</v>
      </c>
      <c r="AD15" s="51">
        <f aca="true" t="shared" si="17" ref="AD15:AD67">0.6094*(((G15/$Q$9)/(2313*1.61^2.625))^(1/0.541))</f>
        <v>0</v>
      </c>
      <c r="AE15" s="51">
        <f aca="true" t="shared" si="18" ref="AE15:AE67">0.6094*(((G15/$Q$9)/(2313*2.067^2.625))^(1/0.541))</f>
        <v>0</v>
      </c>
      <c r="AF15" s="51">
        <f aca="true" t="shared" si="19" ref="AF15:AF67">0.6094*(((G15/$Q$9)/(2313*3.068^2.625))^(1/0.541))</f>
        <v>0</v>
      </c>
      <c r="AG15" s="50">
        <f aca="true" t="shared" si="20" ref="AG15:AG67">0.6094*(((G15/$Q$9)/(2313*4.026^2.625))^(1/0.541))</f>
        <v>0</v>
      </c>
      <c r="AH15" s="78">
        <v>10</v>
      </c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ht="12.75">
      <c r="A16" s="67" t="s">
        <v>56</v>
      </c>
      <c r="B16" s="61"/>
      <c r="C16" s="61"/>
      <c r="D16" s="79"/>
      <c r="E16" s="80"/>
      <c r="F16" s="81"/>
      <c r="G16" s="81"/>
      <c r="H16" s="68">
        <f t="shared" si="0"/>
      </c>
      <c r="I16" s="69">
        <f t="shared" si="1"/>
      </c>
      <c r="J16" s="69" t="str">
        <f t="shared" si="2"/>
        <v>-</v>
      </c>
      <c r="K16" s="69" t="str">
        <f aca="true" t="shared" si="21" ref="K16:K67">IF(ISERROR(J16-I16),"-",J16-I16)</f>
        <v>-</v>
      </c>
      <c r="L16" s="92"/>
      <c r="M16" s="7"/>
      <c r="N16" s="50" t="str">
        <f aca="true" t="shared" si="22" ref="N16:N40">A16</f>
        <v> C</v>
      </c>
      <c r="O16" s="50" t="str">
        <f t="shared" si="4"/>
        <v>-</v>
      </c>
      <c r="P16" s="7"/>
      <c r="Q16" s="50">
        <f t="shared" si="5"/>
        <v>0</v>
      </c>
      <c r="R16" s="51">
        <f t="shared" si="6"/>
        <v>0</v>
      </c>
      <c r="S16" s="51"/>
      <c r="T16" s="51">
        <f t="shared" si="7"/>
        <v>0</v>
      </c>
      <c r="U16" s="50">
        <f t="shared" si="8"/>
        <v>0</v>
      </c>
      <c r="V16" s="50">
        <f t="shared" si="9"/>
        <v>0</v>
      </c>
      <c r="W16" s="50">
        <f t="shared" si="10"/>
        <v>0</v>
      </c>
      <c r="X16" s="50">
        <f t="shared" si="11"/>
        <v>0</v>
      </c>
      <c r="Y16" s="50">
        <f t="shared" si="12"/>
        <v>0</v>
      </c>
      <c r="Z16" s="51">
        <f t="shared" si="13"/>
        <v>0</v>
      </c>
      <c r="AA16" s="51">
        <f t="shared" si="14"/>
        <v>0</v>
      </c>
      <c r="AB16" s="51">
        <f t="shared" si="15"/>
        <v>0</v>
      </c>
      <c r="AC16" s="51">
        <f t="shared" si="16"/>
        <v>0</v>
      </c>
      <c r="AD16" s="51">
        <f t="shared" si="17"/>
        <v>0</v>
      </c>
      <c r="AE16" s="51">
        <f t="shared" si="18"/>
        <v>0</v>
      </c>
      <c r="AF16" s="51">
        <f t="shared" si="19"/>
        <v>0</v>
      </c>
      <c r="AG16" s="50">
        <f t="shared" si="20"/>
        <v>0</v>
      </c>
      <c r="AH16" s="78">
        <v>15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28"/>
      <c r="BQ16" s="28"/>
      <c r="BR16" s="28"/>
      <c r="BS16" s="28"/>
    </row>
    <row r="17" spans="1:71" ht="12.75">
      <c r="A17" s="67" t="s">
        <v>57</v>
      </c>
      <c r="B17" s="61"/>
      <c r="C17" s="61"/>
      <c r="D17" s="79"/>
      <c r="E17" s="80"/>
      <c r="F17" s="81"/>
      <c r="G17" s="81"/>
      <c r="H17" s="68">
        <f t="shared" si="0"/>
      </c>
      <c r="I17" s="69">
        <f t="shared" si="1"/>
      </c>
      <c r="J17" s="69" t="str">
        <f t="shared" si="2"/>
        <v>-</v>
      </c>
      <c r="K17" s="69" t="str">
        <f t="shared" si="21"/>
        <v>-</v>
      </c>
      <c r="L17" s="92"/>
      <c r="M17" s="24"/>
      <c r="N17" s="50" t="str">
        <f t="shared" si="22"/>
        <v> D</v>
      </c>
      <c r="O17" s="50" t="str">
        <f t="shared" si="4"/>
        <v>-</v>
      </c>
      <c r="P17" s="24"/>
      <c r="Q17" s="50">
        <f t="shared" si="5"/>
        <v>0</v>
      </c>
      <c r="R17" s="51">
        <f t="shared" si="6"/>
        <v>0</v>
      </c>
      <c r="S17" s="51"/>
      <c r="T17" s="51">
        <f t="shared" si="7"/>
        <v>0</v>
      </c>
      <c r="U17" s="50">
        <f t="shared" si="8"/>
        <v>0</v>
      </c>
      <c r="V17" s="50">
        <f t="shared" si="9"/>
        <v>0</v>
      </c>
      <c r="W17" s="50">
        <f t="shared" si="10"/>
        <v>0</v>
      </c>
      <c r="X17" s="50">
        <f t="shared" si="11"/>
        <v>0</v>
      </c>
      <c r="Y17" s="50">
        <f t="shared" si="12"/>
        <v>0</v>
      </c>
      <c r="Z17" s="51">
        <f t="shared" si="13"/>
        <v>0</v>
      </c>
      <c r="AA17" s="51">
        <f t="shared" si="14"/>
        <v>0</v>
      </c>
      <c r="AB17" s="51">
        <f t="shared" si="15"/>
        <v>0</v>
      </c>
      <c r="AC17" s="51">
        <f t="shared" si="16"/>
        <v>0</v>
      </c>
      <c r="AD17" s="51">
        <f t="shared" si="17"/>
        <v>0</v>
      </c>
      <c r="AE17" s="51">
        <f t="shared" si="18"/>
        <v>0</v>
      </c>
      <c r="AF17" s="51">
        <f t="shared" si="19"/>
        <v>0</v>
      </c>
      <c r="AG17" s="50">
        <f t="shared" si="20"/>
        <v>0</v>
      </c>
      <c r="AH17" s="78">
        <v>20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28"/>
      <c r="BQ17" s="28"/>
      <c r="BR17" s="28"/>
      <c r="BS17" s="28"/>
    </row>
    <row r="18" spans="1:71" ht="12.75" customHeight="1">
      <c r="A18" s="67" t="s">
        <v>58</v>
      </c>
      <c r="B18" s="61"/>
      <c r="C18" s="61"/>
      <c r="D18" s="79"/>
      <c r="E18" s="80"/>
      <c r="F18" s="81"/>
      <c r="G18" s="81"/>
      <c r="H18" s="68">
        <f t="shared" si="0"/>
      </c>
      <c r="I18" s="69">
        <f t="shared" si="1"/>
      </c>
      <c r="J18" s="69" t="str">
        <f t="shared" si="2"/>
        <v>-</v>
      </c>
      <c r="K18" s="69" t="str">
        <f t="shared" si="21"/>
        <v>-</v>
      </c>
      <c r="L18" s="92"/>
      <c r="M18" s="7"/>
      <c r="N18" s="50" t="str">
        <f t="shared" si="22"/>
        <v> E</v>
      </c>
      <c r="O18" s="50" t="str">
        <f t="shared" si="4"/>
        <v>-</v>
      </c>
      <c r="P18" s="7"/>
      <c r="Q18" s="50">
        <f t="shared" si="5"/>
        <v>0</v>
      </c>
      <c r="R18" s="51">
        <f t="shared" si="6"/>
        <v>0</v>
      </c>
      <c r="S18" s="51"/>
      <c r="T18" s="51">
        <f t="shared" si="7"/>
        <v>0</v>
      </c>
      <c r="U18" s="50">
        <f t="shared" si="8"/>
        <v>0</v>
      </c>
      <c r="V18" s="50">
        <f t="shared" si="9"/>
        <v>0</v>
      </c>
      <c r="W18" s="50">
        <f t="shared" si="10"/>
        <v>0</v>
      </c>
      <c r="X18" s="50">
        <f t="shared" si="11"/>
        <v>0</v>
      </c>
      <c r="Y18" s="50">
        <f t="shared" si="12"/>
        <v>0</v>
      </c>
      <c r="Z18" s="51">
        <f t="shared" si="13"/>
        <v>0</v>
      </c>
      <c r="AA18" s="51">
        <f t="shared" si="14"/>
        <v>0</v>
      </c>
      <c r="AB18" s="51">
        <f t="shared" si="15"/>
        <v>0</v>
      </c>
      <c r="AC18" s="51">
        <f t="shared" si="16"/>
        <v>0</v>
      </c>
      <c r="AD18" s="51">
        <f t="shared" si="17"/>
        <v>0</v>
      </c>
      <c r="AE18" s="51">
        <f t="shared" si="18"/>
        <v>0</v>
      </c>
      <c r="AF18" s="51">
        <f t="shared" si="19"/>
        <v>0</v>
      </c>
      <c r="AG18" s="50">
        <f t="shared" si="20"/>
        <v>0</v>
      </c>
      <c r="AH18" s="78">
        <v>25</v>
      </c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28"/>
      <c r="BQ18" s="28"/>
      <c r="BR18" s="28"/>
      <c r="BS18" s="28"/>
    </row>
    <row r="19" spans="1:71" ht="12.75">
      <c r="A19" s="67" t="s">
        <v>59</v>
      </c>
      <c r="B19" s="61"/>
      <c r="C19" s="61"/>
      <c r="D19" s="79"/>
      <c r="E19" s="80"/>
      <c r="F19" s="81"/>
      <c r="G19" s="81"/>
      <c r="H19" s="68">
        <f t="shared" si="0"/>
      </c>
      <c r="I19" s="69">
        <f t="shared" si="1"/>
      </c>
      <c r="J19" s="69" t="str">
        <f t="shared" si="2"/>
        <v>-</v>
      </c>
      <c r="K19" s="69" t="str">
        <f t="shared" si="21"/>
        <v>-</v>
      </c>
      <c r="L19" s="92"/>
      <c r="M19" s="7"/>
      <c r="N19" s="50" t="str">
        <f t="shared" si="22"/>
        <v> F</v>
      </c>
      <c r="O19" s="50" t="str">
        <f t="shared" si="4"/>
        <v>-</v>
      </c>
      <c r="P19" s="7"/>
      <c r="Q19" s="50">
        <f t="shared" si="5"/>
        <v>0</v>
      </c>
      <c r="R19" s="51">
        <f t="shared" si="6"/>
        <v>0</v>
      </c>
      <c r="S19" s="51"/>
      <c r="T19" s="51">
        <f t="shared" si="7"/>
        <v>0</v>
      </c>
      <c r="U19" s="50">
        <f t="shared" si="8"/>
        <v>0</v>
      </c>
      <c r="V19" s="50">
        <f t="shared" si="9"/>
        <v>0</v>
      </c>
      <c r="W19" s="50">
        <f t="shared" si="10"/>
        <v>0</v>
      </c>
      <c r="X19" s="50">
        <f t="shared" si="11"/>
        <v>0</v>
      </c>
      <c r="Y19" s="50">
        <f t="shared" si="12"/>
        <v>0</v>
      </c>
      <c r="Z19" s="51">
        <f t="shared" si="13"/>
        <v>0</v>
      </c>
      <c r="AA19" s="51">
        <f t="shared" si="14"/>
        <v>0</v>
      </c>
      <c r="AB19" s="51">
        <f t="shared" si="15"/>
        <v>0</v>
      </c>
      <c r="AC19" s="51">
        <f t="shared" si="16"/>
        <v>0</v>
      </c>
      <c r="AD19" s="51">
        <f t="shared" si="17"/>
        <v>0</v>
      </c>
      <c r="AE19" s="51">
        <f t="shared" si="18"/>
        <v>0</v>
      </c>
      <c r="AF19" s="51">
        <f t="shared" si="19"/>
        <v>0</v>
      </c>
      <c r="AG19" s="50">
        <f t="shared" si="20"/>
        <v>0</v>
      </c>
      <c r="AH19" s="78">
        <v>30</v>
      </c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28"/>
      <c r="BQ19" s="28"/>
      <c r="BR19" s="28"/>
      <c r="BS19" s="28"/>
    </row>
    <row r="20" spans="1:71" ht="12.75">
      <c r="A20" s="67" t="s">
        <v>60</v>
      </c>
      <c r="B20" s="61"/>
      <c r="C20" s="61"/>
      <c r="D20" s="79"/>
      <c r="E20" s="80"/>
      <c r="F20" s="81"/>
      <c r="G20" s="81"/>
      <c r="H20" s="68">
        <f t="shared" si="0"/>
      </c>
      <c r="I20" s="69">
        <f t="shared" si="1"/>
      </c>
      <c r="J20" s="69" t="str">
        <f t="shared" si="2"/>
        <v>-</v>
      </c>
      <c r="K20" s="69" t="str">
        <f t="shared" si="21"/>
        <v>-</v>
      </c>
      <c r="L20" s="92"/>
      <c r="M20" s="7"/>
      <c r="N20" s="50" t="str">
        <f t="shared" si="22"/>
        <v> G</v>
      </c>
      <c r="O20" s="50" t="str">
        <f t="shared" si="4"/>
        <v>-</v>
      </c>
      <c r="P20" s="7"/>
      <c r="Q20" s="50">
        <f t="shared" si="5"/>
        <v>0</v>
      </c>
      <c r="R20" s="51">
        <f t="shared" si="6"/>
        <v>0</v>
      </c>
      <c r="S20" s="51"/>
      <c r="T20" s="51">
        <f t="shared" si="7"/>
        <v>0</v>
      </c>
      <c r="U20" s="50">
        <f t="shared" si="8"/>
        <v>0</v>
      </c>
      <c r="V20" s="50">
        <f t="shared" si="9"/>
        <v>0</v>
      </c>
      <c r="W20" s="50">
        <f t="shared" si="10"/>
        <v>0</v>
      </c>
      <c r="X20" s="50">
        <f t="shared" si="11"/>
        <v>0</v>
      </c>
      <c r="Y20" s="50">
        <f t="shared" si="12"/>
        <v>0</v>
      </c>
      <c r="Z20" s="51">
        <f t="shared" si="13"/>
        <v>0</v>
      </c>
      <c r="AA20" s="51">
        <f t="shared" si="14"/>
        <v>0</v>
      </c>
      <c r="AB20" s="51">
        <f t="shared" si="15"/>
        <v>0</v>
      </c>
      <c r="AC20" s="51">
        <f t="shared" si="16"/>
        <v>0</v>
      </c>
      <c r="AD20" s="51">
        <f t="shared" si="17"/>
        <v>0</v>
      </c>
      <c r="AE20" s="51">
        <f t="shared" si="18"/>
        <v>0</v>
      </c>
      <c r="AF20" s="51">
        <f t="shared" si="19"/>
        <v>0</v>
      </c>
      <c r="AG20" s="50">
        <f t="shared" si="20"/>
        <v>0</v>
      </c>
      <c r="AH20" s="78">
        <v>35</v>
      </c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28"/>
      <c r="BQ20" s="28"/>
      <c r="BR20" s="28"/>
      <c r="BS20" s="28"/>
    </row>
    <row r="21" spans="1:71" ht="12.75">
      <c r="A21" s="67" t="s">
        <v>61</v>
      </c>
      <c r="B21" s="61"/>
      <c r="C21" s="61"/>
      <c r="D21" s="79"/>
      <c r="E21" s="80"/>
      <c r="F21" s="81"/>
      <c r="G21" s="81"/>
      <c r="H21" s="68">
        <f t="shared" si="0"/>
      </c>
      <c r="I21" s="69">
        <f t="shared" si="1"/>
      </c>
      <c r="J21" s="69" t="str">
        <f t="shared" si="2"/>
        <v>-</v>
      </c>
      <c r="K21" s="69" t="str">
        <f t="shared" si="21"/>
        <v>-</v>
      </c>
      <c r="L21" s="92"/>
      <c r="M21" s="7"/>
      <c r="N21" s="50" t="str">
        <f t="shared" si="22"/>
        <v> H</v>
      </c>
      <c r="O21" s="50" t="str">
        <f t="shared" si="4"/>
        <v>-</v>
      </c>
      <c r="P21" s="7"/>
      <c r="Q21" s="50">
        <f t="shared" si="5"/>
        <v>0</v>
      </c>
      <c r="R21" s="51">
        <f t="shared" si="6"/>
        <v>0</v>
      </c>
      <c r="S21" s="51"/>
      <c r="T21" s="51">
        <f t="shared" si="7"/>
        <v>0</v>
      </c>
      <c r="U21" s="50">
        <f t="shared" si="8"/>
        <v>0</v>
      </c>
      <c r="V21" s="50">
        <f t="shared" si="9"/>
        <v>0</v>
      </c>
      <c r="W21" s="50">
        <f t="shared" si="10"/>
        <v>0</v>
      </c>
      <c r="X21" s="50">
        <f t="shared" si="11"/>
        <v>0</v>
      </c>
      <c r="Y21" s="50">
        <f t="shared" si="12"/>
        <v>0</v>
      </c>
      <c r="Z21" s="51">
        <f t="shared" si="13"/>
        <v>0</v>
      </c>
      <c r="AA21" s="51">
        <f t="shared" si="14"/>
        <v>0</v>
      </c>
      <c r="AB21" s="51">
        <f t="shared" si="15"/>
        <v>0</v>
      </c>
      <c r="AC21" s="51">
        <f t="shared" si="16"/>
        <v>0</v>
      </c>
      <c r="AD21" s="51">
        <f t="shared" si="17"/>
        <v>0</v>
      </c>
      <c r="AE21" s="51">
        <f t="shared" si="18"/>
        <v>0</v>
      </c>
      <c r="AF21" s="51">
        <f t="shared" si="19"/>
        <v>0</v>
      </c>
      <c r="AG21" s="50">
        <f t="shared" si="20"/>
        <v>0</v>
      </c>
      <c r="AH21" s="78">
        <v>40</v>
      </c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28"/>
      <c r="BQ21" s="28"/>
      <c r="BR21" s="28"/>
      <c r="BS21" s="28"/>
    </row>
    <row r="22" spans="1:71" ht="12.75" customHeight="1">
      <c r="A22" s="67" t="s">
        <v>62</v>
      </c>
      <c r="B22" s="61"/>
      <c r="C22" s="61"/>
      <c r="D22" s="79"/>
      <c r="E22" s="80"/>
      <c r="F22" s="81"/>
      <c r="G22" s="81"/>
      <c r="H22" s="68">
        <f t="shared" si="0"/>
      </c>
      <c r="I22" s="69">
        <f t="shared" si="1"/>
      </c>
      <c r="J22" s="69" t="str">
        <f t="shared" si="2"/>
        <v>-</v>
      </c>
      <c r="K22" s="69" t="str">
        <f t="shared" si="21"/>
        <v>-</v>
      </c>
      <c r="L22" s="92"/>
      <c r="M22" s="7"/>
      <c r="N22" s="50" t="str">
        <f t="shared" si="22"/>
        <v> I</v>
      </c>
      <c r="O22" s="50" t="str">
        <f t="shared" si="4"/>
        <v>-</v>
      </c>
      <c r="P22" s="7"/>
      <c r="Q22" s="50">
        <f t="shared" si="5"/>
        <v>0</v>
      </c>
      <c r="R22" s="51">
        <f t="shared" si="6"/>
        <v>0</v>
      </c>
      <c r="S22" s="51"/>
      <c r="T22" s="51">
        <f t="shared" si="7"/>
        <v>0</v>
      </c>
      <c r="U22" s="50">
        <f t="shared" si="8"/>
        <v>0</v>
      </c>
      <c r="V22" s="50">
        <f t="shared" si="9"/>
        <v>0</v>
      </c>
      <c r="W22" s="50">
        <f t="shared" si="10"/>
        <v>0</v>
      </c>
      <c r="X22" s="50">
        <f t="shared" si="11"/>
        <v>0</v>
      </c>
      <c r="Y22" s="50">
        <f t="shared" si="12"/>
        <v>0</v>
      </c>
      <c r="Z22" s="51">
        <f t="shared" si="13"/>
        <v>0</v>
      </c>
      <c r="AA22" s="51">
        <f t="shared" si="14"/>
        <v>0</v>
      </c>
      <c r="AB22" s="51">
        <f t="shared" si="15"/>
        <v>0</v>
      </c>
      <c r="AC22" s="51">
        <f t="shared" si="16"/>
        <v>0</v>
      </c>
      <c r="AD22" s="51">
        <f t="shared" si="17"/>
        <v>0</v>
      </c>
      <c r="AE22" s="51">
        <f t="shared" si="18"/>
        <v>0</v>
      </c>
      <c r="AF22" s="51">
        <f t="shared" si="19"/>
        <v>0</v>
      </c>
      <c r="AG22" s="50">
        <f t="shared" si="20"/>
        <v>0</v>
      </c>
      <c r="AH22" s="78">
        <v>45</v>
      </c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28"/>
      <c r="BQ22" s="28"/>
      <c r="BR22" s="28"/>
      <c r="BS22" s="28"/>
    </row>
    <row r="23" spans="1:71" ht="12.75" customHeight="1">
      <c r="A23" s="67" t="s">
        <v>63</v>
      </c>
      <c r="B23" s="61"/>
      <c r="C23" s="61"/>
      <c r="D23" s="79"/>
      <c r="E23" s="80"/>
      <c r="F23" s="81"/>
      <c r="G23" s="81"/>
      <c r="H23" s="68">
        <f t="shared" si="0"/>
      </c>
      <c r="I23" s="69">
        <f t="shared" si="1"/>
      </c>
      <c r="J23" s="69" t="str">
        <f t="shared" si="2"/>
        <v>-</v>
      </c>
      <c r="K23" s="69" t="str">
        <f t="shared" si="21"/>
        <v>-</v>
      </c>
      <c r="L23" s="92"/>
      <c r="M23" s="7"/>
      <c r="N23" s="50" t="str">
        <f t="shared" si="22"/>
        <v> J</v>
      </c>
      <c r="O23" s="50" t="str">
        <f t="shared" si="4"/>
        <v>-</v>
      </c>
      <c r="P23" s="7"/>
      <c r="Q23" s="50">
        <f t="shared" si="5"/>
        <v>0</v>
      </c>
      <c r="R23" s="51">
        <f t="shared" si="6"/>
        <v>0</v>
      </c>
      <c r="S23" s="51"/>
      <c r="T23" s="51">
        <f t="shared" si="7"/>
        <v>0</v>
      </c>
      <c r="U23" s="50">
        <f t="shared" si="8"/>
        <v>0</v>
      </c>
      <c r="V23" s="50">
        <f t="shared" si="9"/>
        <v>0</v>
      </c>
      <c r="W23" s="50">
        <f t="shared" si="10"/>
        <v>0</v>
      </c>
      <c r="X23" s="50">
        <f t="shared" si="11"/>
        <v>0</v>
      </c>
      <c r="Y23" s="50">
        <f t="shared" si="12"/>
        <v>0</v>
      </c>
      <c r="Z23" s="51">
        <f t="shared" si="13"/>
        <v>0</v>
      </c>
      <c r="AA23" s="51">
        <f t="shared" si="14"/>
        <v>0</v>
      </c>
      <c r="AB23" s="51">
        <f t="shared" si="15"/>
        <v>0</v>
      </c>
      <c r="AC23" s="51">
        <f t="shared" si="16"/>
        <v>0</v>
      </c>
      <c r="AD23" s="51">
        <f t="shared" si="17"/>
        <v>0</v>
      </c>
      <c r="AE23" s="51">
        <f t="shared" si="18"/>
        <v>0</v>
      </c>
      <c r="AF23" s="51">
        <f t="shared" si="19"/>
        <v>0</v>
      </c>
      <c r="AG23" s="50">
        <f t="shared" si="20"/>
        <v>0</v>
      </c>
      <c r="AH23" s="78">
        <v>50</v>
      </c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ht="12.75" customHeight="1">
      <c r="A24" s="67" t="s">
        <v>64</v>
      </c>
      <c r="B24" s="61"/>
      <c r="C24" s="61"/>
      <c r="D24" s="79"/>
      <c r="E24" s="80"/>
      <c r="F24" s="81"/>
      <c r="G24" s="81"/>
      <c r="H24" s="68">
        <f t="shared" si="0"/>
      </c>
      <c r="I24" s="69">
        <f t="shared" si="1"/>
      </c>
      <c r="J24" s="69" t="str">
        <f t="shared" si="2"/>
        <v>-</v>
      </c>
      <c r="K24" s="69" t="str">
        <f t="shared" si="21"/>
        <v>-</v>
      </c>
      <c r="L24" s="92"/>
      <c r="M24" s="7"/>
      <c r="N24" s="50" t="str">
        <f t="shared" si="22"/>
        <v> K</v>
      </c>
      <c r="O24" s="50" t="str">
        <f t="shared" si="4"/>
        <v>-</v>
      </c>
      <c r="P24" s="7"/>
      <c r="Q24" s="50">
        <f t="shared" si="5"/>
        <v>0</v>
      </c>
      <c r="R24" s="51">
        <f t="shared" si="6"/>
        <v>0</v>
      </c>
      <c r="S24" s="51"/>
      <c r="T24" s="51">
        <f t="shared" si="7"/>
        <v>0</v>
      </c>
      <c r="U24" s="50">
        <f t="shared" si="8"/>
        <v>0</v>
      </c>
      <c r="V24" s="50">
        <f t="shared" si="9"/>
        <v>0</v>
      </c>
      <c r="W24" s="50">
        <f t="shared" si="10"/>
        <v>0</v>
      </c>
      <c r="X24" s="50">
        <f t="shared" si="11"/>
        <v>0</v>
      </c>
      <c r="Y24" s="50">
        <f t="shared" si="12"/>
        <v>0</v>
      </c>
      <c r="Z24" s="51">
        <f t="shared" si="13"/>
        <v>0</v>
      </c>
      <c r="AA24" s="51">
        <f t="shared" si="14"/>
        <v>0</v>
      </c>
      <c r="AB24" s="51">
        <f t="shared" si="15"/>
        <v>0</v>
      </c>
      <c r="AC24" s="51">
        <f t="shared" si="16"/>
        <v>0</v>
      </c>
      <c r="AD24" s="51">
        <f t="shared" si="17"/>
        <v>0</v>
      </c>
      <c r="AE24" s="51">
        <f t="shared" si="18"/>
        <v>0</v>
      </c>
      <c r="AF24" s="51">
        <f t="shared" si="19"/>
        <v>0</v>
      </c>
      <c r="AG24" s="50">
        <f t="shared" si="20"/>
        <v>0</v>
      </c>
      <c r="AH24" s="78">
        <v>55</v>
      </c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ht="12.75" customHeight="1">
      <c r="A25" s="67" t="s">
        <v>65</v>
      </c>
      <c r="B25" s="61"/>
      <c r="C25" s="61"/>
      <c r="D25" s="79"/>
      <c r="E25" s="80"/>
      <c r="F25" s="81"/>
      <c r="G25" s="81"/>
      <c r="H25" s="68">
        <f t="shared" si="0"/>
      </c>
      <c r="I25" s="69">
        <f t="shared" si="1"/>
      </c>
      <c r="J25" s="69" t="str">
        <f t="shared" si="2"/>
        <v>-</v>
      </c>
      <c r="K25" s="69" t="str">
        <f t="shared" si="21"/>
        <v>-</v>
      </c>
      <c r="L25" s="92"/>
      <c r="M25" s="7"/>
      <c r="N25" s="50" t="str">
        <f t="shared" si="22"/>
        <v> L</v>
      </c>
      <c r="O25" s="50" t="str">
        <f t="shared" si="4"/>
        <v>-</v>
      </c>
      <c r="P25" s="7"/>
      <c r="Q25" s="50">
        <f t="shared" si="5"/>
        <v>0</v>
      </c>
      <c r="R25" s="51">
        <f t="shared" si="6"/>
        <v>0</v>
      </c>
      <c r="S25" s="51"/>
      <c r="T25" s="51">
        <f t="shared" si="7"/>
        <v>0</v>
      </c>
      <c r="U25" s="50">
        <f t="shared" si="8"/>
        <v>0</v>
      </c>
      <c r="V25" s="50">
        <f t="shared" si="9"/>
        <v>0</v>
      </c>
      <c r="W25" s="50">
        <f t="shared" si="10"/>
        <v>0</v>
      </c>
      <c r="X25" s="50">
        <f t="shared" si="11"/>
        <v>0</v>
      </c>
      <c r="Y25" s="50">
        <f t="shared" si="12"/>
        <v>0</v>
      </c>
      <c r="Z25" s="51">
        <f t="shared" si="13"/>
        <v>0</v>
      </c>
      <c r="AA25" s="51">
        <f t="shared" si="14"/>
        <v>0</v>
      </c>
      <c r="AB25" s="51">
        <f t="shared" si="15"/>
        <v>0</v>
      </c>
      <c r="AC25" s="51">
        <f t="shared" si="16"/>
        <v>0</v>
      </c>
      <c r="AD25" s="51">
        <f t="shared" si="17"/>
        <v>0</v>
      </c>
      <c r="AE25" s="51">
        <f t="shared" si="18"/>
        <v>0</v>
      </c>
      <c r="AF25" s="51">
        <f t="shared" si="19"/>
        <v>0</v>
      </c>
      <c r="AG25" s="50">
        <f t="shared" si="20"/>
        <v>0</v>
      </c>
      <c r="AH25" s="78">
        <v>60</v>
      </c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ht="12.75" customHeight="1">
      <c r="A26" s="67" t="s">
        <v>66</v>
      </c>
      <c r="B26" s="61"/>
      <c r="C26" s="61"/>
      <c r="D26" s="79"/>
      <c r="E26" s="80"/>
      <c r="F26" s="81"/>
      <c r="G26" s="81"/>
      <c r="H26" s="68">
        <f t="shared" si="0"/>
      </c>
      <c r="I26" s="69">
        <f t="shared" si="1"/>
      </c>
      <c r="J26" s="69" t="str">
        <f t="shared" si="2"/>
        <v>-</v>
      </c>
      <c r="K26" s="69" t="str">
        <f t="shared" si="21"/>
        <v>-</v>
      </c>
      <c r="L26" s="92"/>
      <c r="M26" s="7"/>
      <c r="N26" s="50" t="str">
        <f t="shared" si="22"/>
        <v> M</v>
      </c>
      <c r="O26" s="50" t="str">
        <f t="shared" si="4"/>
        <v>-</v>
      </c>
      <c r="P26" s="7"/>
      <c r="Q26" s="50">
        <f t="shared" si="5"/>
        <v>0</v>
      </c>
      <c r="R26" s="51">
        <f t="shared" si="6"/>
        <v>0</v>
      </c>
      <c r="S26" s="51"/>
      <c r="T26" s="51">
        <f t="shared" si="7"/>
        <v>0</v>
      </c>
      <c r="U26" s="50">
        <f t="shared" si="8"/>
        <v>0</v>
      </c>
      <c r="V26" s="50">
        <f t="shared" si="9"/>
        <v>0</v>
      </c>
      <c r="W26" s="50">
        <f t="shared" si="10"/>
        <v>0</v>
      </c>
      <c r="X26" s="50">
        <f t="shared" si="11"/>
        <v>0</v>
      </c>
      <c r="Y26" s="50">
        <f t="shared" si="12"/>
        <v>0</v>
      </c>
      <c r="Z26" s="51">
        <f t="shared" si="13"/>
        <v>0</v>
      </c>
      <c r="AA26" s="51">
        <f t="shared" si="14"/>
        <v>0</v>
      </c>
      <c r="AB26" s="51">
        <f t="shared" si="15"/>
        <v>0</v>
      </c>
      <c r="AC26" s="51">
        <f t="shared" si="16"/>
        <v>0</v>
      </c>
      <c r="AD26" s="51">
        <f t="shared" si="17"/>
        <v>0</v>
      </c>
      <c r="AE26" s="51">
        <f t="shared" si="18"/>
        <v>0</v>
      </c>
      <c r="AF26" s="51">
        <f t="shared" si="19"/>
        <v>0</v>
      </c>
      <c r="AG26" s="50">
        <f t="shared" si="20"/>
        <v>0</v>
      </c>
      <c r="AH26" s="78">
        <v>65</v>
      </c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ht="12.75" customHeight="1">
      <c r="A27" s="67" t="s">
        <v>67</v>
      </c>
      <c r="B27" s="61"/>
      <c r="C27" s="61"/>
      <c r="D27" s="79"/>
      <c r="E27" s="80"/>
      <c r="F27" s="81"/>
      <c r="G27" s="81"/>
      <c r="H27" s="68">
        <f t="shared" si="0"/>
      </c>
      <c r="I27" s="69">
        <f t="shared" si="1"/>
      </c>
      <c r="J27" s="69" t="str">
        <f t="shared" si="2"/>
        <v>-</v>
      </c>
      <c r="K27" s="69" t="str">
        <f t="shared" si="21"/>
        <v>-</v>
      </c>
      <c r="L27" s="92"/>
      <c r="M27" s="7"/>
      <c r="N27" s="50" t="str">
        <f t="shared" si="22"/>
        <v> N</v>
      </c>
      <c r="O27" s="50" t="str">
        <f t="shared" si="4"/>
        <v>-</v>
      </c>
      <c r="P27" s="7"/>
      <c r="Q27" s="50">
        <f t="shared" si="5"/>
        <v>0</v>
      </c>
      <c r="R27" s="51">
        <f t="shared" si="6"/>
        <v>0</v>
      </c>
      <c r="S27" s="51"/>
      <c r="T27" s="51">
        <f t="shared" si="7"/>
        <v>0</v>
      </c>
      <c r="U27" s="50">
        <f t="shared" si="8"/>
        <v>0</v>
      </c>
      <c r="V27" s="50">
        <f t="shared" si="9"/>
        <v>0</v>
      </c>
      <c r="W27" s="50">
        <f t="shared" si="10"/>
        <v>0</v>
      </c>
      <c r="X27" s="50">
        <f t="shared" si="11"/>
        <v>0</v>
      </c>
      <c r="Y27" s="50">
        <f t="shared" si="12"/>
        <v>0</v>
      </c>
      <c r="Z27" s="51">
        <f t="shared" si="13"/>
        <v>0</v>
      </c>
      <c r="AA27" s="51">
        <f t="shared" si="14"/>
        <v>0</v>
      </c>
      <c r="AB27" s="51">
        <f t="shared" si="15"/>
        <v>0</v>
      </c>
      <c r="AC27" s="51">
        <f t="shared" si="16"/>
        <v>0</v>
      </c>
      <c r="AD27" s="51">
        <f t="shared" si="17"/>
        <v>0</v>
      </c>
      <c r="AE27" s="51">
        <f t="shared" si="18"/>
        <v>0</v>
      </c>
      <c r="AF27" s="51">
        <f t="shared" si="19"/>
        <v>0</v>
      </c>
      <c r="AG27" s="50">
        <f t="shared" si="20"/>
        <v>0</v>
      </c>
      <c r="AH27" s="78">
        <v>70</v>
      </c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ht="12.75" customHeight="1">
      <c r="A28" s="67" t="s">
        <v>68</v>
      </c>
      <c r="B28" s="61"/>
      <c r="C28" s="61"/>
      <c r="D28" s="79"/>
      <c r="E28" s="80"/>
      <c r="F28" s="81"/>
      <c r="G28" s="81"/>
      <c r="H28" s="68">
        <f t="shared" si="0"/>
      </c>
      <c r="I28" s="69">
        <f t="shared" si="1"/>
      </c>
      <c r="J28" s="69" t="str">
        <f t="shared" si="2"/>
        <v>-</v>
      </c>
      <c r="K28" s="69" t="str">
        <f t="shared" si="21"/>
        <v>-</v>
      </c>
      <c r="L28" s="92"/>
      <c r="M28" s="7"/>
      <c r="N28" s="50" t="str">
        <f t="shared" si="22"/>
        <v> O</v>
      </c>
      <c r="O28" s="50" t="str">
        <f t="shared" si="4"/>
        <v>-</v>
      </c>
      <c r="P28" s="7"/>
      <c r="Q28" s="50">
        <f t="shared" si="5"/>
        <v>0</v>
      </c>
      <c r="R28" s="51">
        <f t="shared" si="6"/>
        <v>0</v>
      </c>
      <c r="S28" s="51"/>
      <c r="T28" s="51">
        <f t="shared" si="7"/>
        <v>0</v>
      </c>
      <c r="U28" s="50">
        <f t="shared" si="8"/>
        <v>0</v>
      </c>
      <c r="V28" s="50">
        <f t="shared" si="9"/>
        <v>0</v>
      </c>
      <c r="W28" s="50">
        <f t="shared" si="10"/>
        <v>0</v>
      </c>
      <c r="X28" s="50">
        <f t="shared" si="11"/>
        <v>0</v>
      </c>
      <c r="Y28" s="50">
        <f t="shared" si="12"/>
        <v>0</v>
      </c>
      <c r="Z28" s="51">
        <f t="shared" si="13"/>
        <v>0</v>
      </c>
      <c r="AA28" s="51">
        <f t="shared" si="14"/>
        <v>0</v>
      </c>
      <c r="AB28" s="51">
        <f t="shared" si="15"/>
        <v>0</v>
      </c>
      <c r="AC28" s="51">
        <f t="shared" si="16"/>
        <v>0</v>
      </c>
      <c r="AD28" s="51">
        <f t="shared" si="17"/>
        <v>0</v>
      </c>
      <c r="AE28" s="51">
        <f t="shared" si="18"/>
        <v>0</v>
      </c>
      <c r="AF28" s="51">
        <f t="shared" si="19"/>
        <v>0</v>
      </c>
      <c r="AG28" s="50">
        <f t="shared" si="20"/>
        <v>0</v>
      </c>
      <c r="AH28" s="78">
        <v>75</v>
      </c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ht="12.75" customHeight="1">
      <c r="A29" s="67" t="s">
        <v>69</v>
      </c>
      <c r="B29" s="61"/>
      <c r="C29" s="61"/>
      <c r="D29" s="79"/>
      <c r="E29" s="80"/>
      <c r="F29" s="81"/>
      <c r="G29" s="81"/>
      <c r="H29" s="68">
        <f t="shared" si="0"/>
      </c>
      <c r="I29" s="69">
        <f t="shared" si="1"/>
      </c>
      <c r="J29" s="69" t="str">
        <f t="shared" si="2"/>
        <v>-</v>
      </c>
      <c r="K29" s="69" t="str">
        <f t="shared" si="21"/>
        <v>-</v>
      </c>
      <c r="L29" s="92"/>
      <c r="M29" s="7"/>
      <c r="N29" s="50" t="str">
        <f t="shared" si="22"/>
        <v> P</v>
      </c>
      <c r="O29" s="50" t="str">
        <f t="shared" si="4"/>
        <v>-</v>
      </c>
      <c r="P29" s="7"/>
      <c r="Q29" s="50">
        <f t="shared" si="5"/>
        <v>0</v>
      </c>
      <c r="R29" s="51">
        <f t="shared" si="6"/>
        <v>0</v>
      </c>
      <c r="S29" s="51"/>
      <c r="T29" s="51">
        <f t="shared" si="7"/>
        <v>0</v>
      </c>
      <c r="U29" s="50">
        <f t="shared" si="8"/>
        <v>0</v>
      </c>
      <c r="V29" s="50">
        <f t="shared" si="9"/>
        <v>0</v>
      </c>
      <c r="W29" s="50">
        <f t="shared" si="10"/>
        <v>0</v>
      </c>
      <c r="X29" s="50">
        <f t="shared" si="11"/>
        <v>0</v>
      </c>
      <c r="Y29" s="50">
        <f t="shared" si="12"/>
        <v>0</v>
      </c>
      <c r="Z29" s="51">
        <f t="shared" si="13"/>
        <v>0</v>
      </c>
      <c r="AA29" s="51">
        <f t="shared" si="14"/>
        <v>0</v>
      </c>
      <c r="AB29" s="51">
        <f t="shared" si="15"/>
        <v>0</v>
      </c>
      <c r="AC29" s="51">
        <f t="shared" si="16"/>
        <v>0</v>
      </c>
      <c r="AD29" s="51">
        <f t="shared" si="17"/>
        <v>0</v>
      </c>
      <c r="AE29" s="51">
        <f t="shared" si="18"/>
        <v>0</v>
      </c>
      <c r="AF29" s="51">
        <f t="shared" si="19"/>
        <v>0</v>
      </c>
      <c r="AG29" s="50">
        <f t="shared" si="20"/>
        <v>0</v>
      </c>
      <c r="AH29" s="78">
        <v>80</v>
      </c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ht="12.75" customHeight="1">
      <c r="A30" s="67" t="s">
        <v>70</v>
      </c>
      <c r="B30" s="61"/>
      <c r="C30" s="61"/>
      <c r="D30" s="79"/>
      <c r="E30" s="80"/>
      <c r="F30" s="81"/>
      <c r="G30" s="81"/>
      <c r="H30" s="68">
        <f t="shared" si="0"/>
      </c>
      <c r="I30" s="69">
        <f t="shared" si="1"/>
      </c>
      <c r="J30" s="69" t="str">
        <f t="shared" si="2"/>
        <v>-</v>
      </c>
      <c r="K30" s="69" t="str">
        <f t="shared" si="21"/>
        <v>-</v>
      </c>
      <c r="L30" s="92"/>
      <c r="M30" s="7"/>
      <c r="N30" s="50" t="str">
        <f t="shared" si="22"/>
        <v> Q</v>
      </c>
      <c r="O30" s="50" t="str">
        <f t="shared" si="4"/>
        <v>-</v>
      </c>
      <c r="P30" s="7"/>
      <c r="Q30" s="50">
        <f t="shared" si="5"/>
        <v>0</v>
      </c>
      <c r="R30" s="51">
        <f t="shared" si="6"/>
        <v>0</v>
      </c>
      <c r="S30" s="51"/>
      <c r="T30" s="51">
        <f t="shared" si="7"/>
        <v>0</v>
      </c>
      <c r="U30" s="50">
        <f t="shared" si="8"/>
        <v>0</v>
      </c>
      <c r="V30" s="50">
        <f t="shared" si="9"/>
        <v>0</v>
      </c>
      <c r="W30" s="50">
        <f t="shared" si="10"/>
        <v>0</v>
      </c>
      <c r="X30" s="50">
        <f t="shared" si="11"/>
        <v>0</v>
      </c>
      <c r="Y30" s="50">
        <f t="shared" si="12"/>
        <v>0</v>
      </c>
      <c r="Z30" s="51">
        <f t="shared" si="13"/>
        <v>0</v>
      </c>
      <c r="AA30" s="51">
        <f t="shared" si="14"/>
        <v>0</v>
      </c>
      <c r="AB30" s="51">
        <f t="shared" si="15"/>
        <v>0</v>
      </c>
      <c r="AC30" s="51">
        <f t="shared" si="16"/>
        <v>0</v>
      </c>
      <c r="AD30" s="51">
        <f t="shared" si="17"/>
        <v>0</v>
      </c>
      <c r="AE30" s="51">
        <f t="shared" si="18"/>
        <v>0</v>
      </c>
      <c r="AF30" s="51">
        <f t="shared" si="19"/>
        <v>0</v>
      </c>
      <c r="AG30" s="50">
        <f t="shared" si="20"/>
        <v>0</v>
      </c>
      <c r="AH30" s="78">
        <v>85</v>
      </c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ht="12.75" customHeight="1">
      <c r="A31" s="67" t="s">
        <v>71</v>
      </c>
      <c r="B31" s="61"/>
      <c r="C31" s="61"/>
      <c r="D31" s="79"/>
      <c r="E31" s="80"/>
      <c r="F31" s="81"/>
      <c r="G31" s="81"/>
      <c r="H31" s="68">
        <f t="shared" si="0"/>
      </c>
      <c r="I31" s="69">
        <f t="shared" si="1"/>
      </c>
      <c r="J31" s="69" t="str">
        <f t="shared" si="2"/>
        <v>-</v>
      </c>
      <c r="K31" s="69" t="str">
        <f t="shared" si="21"/>
        <v>-</v>
      </c>
      <c r="L31" s="92"/>
      <c r="M31" s="2"/>
      <c r="N31" s="50" t="str">
        <f t="shared" si="22"/>
        <v> R</v>
      </c>
      <c r="O31" s="50" t="str">
        <f t="shared" si="4"/>
        <v>-</v>
      </c>
      <c r="P31" s="2"/>
      <c r="Q31" s="50">
        <f t="shared" si="5"/>
        <v>0</v>
      </c>
      <c r="R31" s="51">
        <f t="shared" si="6"/>
        <v>0</v>
      </c>
      <c r="S31" s="51"/>
      <c r="T31" s="51">
        <f t="shared" si="7"/>
        <v>0</v>
      </c>
      <c r="U31" s="50">
        <f t="shared" si="8"/>
        <v>0</v>
      </c>
      <c r="V31" s="50">
        <f t="shared" si="9"/>
        <v>0</v>
      </c>
      <c r="W31" s="50">
        <f t="shared" si="10"/>
        <v>0</v>
      </c>
      <c r="X31" s="50">
        <f t="shared" si="11"/>
        <v>0</v>
      </c>
      <c r="Y31" s="50">
        <f t="shared" si="12"/>
        <v>0</v>
      </c>
      <c r="Z31" s="51">
        <f t="shared" si="13"/>
        <v>0</v>
      </c>
      <c r="AA31" s="51">
        <f t="shared" si="14"/>
        <v>0</v>
      </c>
      <c r="AB31" s="51">
        <f t="shared" si="15"/>
        <v>0</v>
      </c>
      <c r="AC31" s="51">
        <f t="shared" si="16"/>
        <v>0</v>
      </c>
      <c r="AD31" s="51">
        <f t="shared" si="17"/>
        <v>0</v>
      </c>
      <c r="AE31" s="51">
        <f t="shared" si="18"/>
        <v>0</v>
      </c>
      <c r="AF31" s="51">
        <f t="shared" si="19"/>
        <v>0</v>
      </c>
      <c r="AG31" s="50">
        <f t="shared" si="20"/>
        <v>0</v>
      </c>
      <c r="AH31" s="78">
        <v>90</v>
      </c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ht="12.75" customHeight="1">
      <c r="A32" s="67" t="s">
        <v>72</v>
      </c>
      <c r="B32" s="61"/>
      <c r="C32" s="61"/>
      <c r="D32" s="79"/>
      <c r="E32" s="80"/>
      <c r="F32" s="81"/>
      <c r="G32" s="81"/>
      <c r="H32" s="68">
        <f t="shared" si="0"/>
      </c>
      <c r="I32" s="69">
        <f t="shared" si="1"/>
      </c>
      <c r="J32" s="69" t="str">
        <f t="shared" si="2"/>
        <v>-</v>
      </c>
      <c r="K32" s="69" t="str">
        <f t="shared" si="21"/>
        <v>-</v>
      </c>
      <c r="L32" s="92"/>
      <c r="M32" s="3"/>
      <c r="N32" s="50" t="str">
        <f t="shared" si="22"/>
        <v> S</v>
      </c>
      <c r="O32" s="50" t="str">
        <f t="shared" si="4"/>
        <v>-</v>
      </c>
      <c r="P32" s="3"/>
      <c r="Q32" s="50">
        <f t="shared" si="5"/>
        <v>0</v>
      </c>
      <c r="R32" s="51">
        <f t="shared" si="6"/>
        <v>0</v>
      </c>
      <c r="S32" s="51"/>
      <c r="T32" s="51">
        <f t="shared" si="7"/>
        <v>0</v>
      </c>
      <c r="U32" s="50">
        <f t="shared" si="8"/>
        <v>0</v>
      </c>
      <c r="V32" s="50">
        <f t="shared" si="9"/>
        <v>0</v>
      </c>
      <c r="W32" s="50">
        <f t="shared" si="10"/>
        <v>0</v>
      </c>
      <c r="X32" s="50">
        <f t="shared" si="11"/>
        <v>0</v>
      </c>
      <c r="Y32" s="50">
        <f t="shared" si="12"/>
        <v>0</v>
      </c>
      <c r="Z32" s="51">
        <f t="shared" si="13"/>
        <v>0</v>
      </c>
      <c r="AA32" s="51">
        <f t="shared" si="14"/>
        <v>0</v>
      </c>
      <c r="AB32" s="51">
        <f t="shared" si="15"/>
        <v>0</v>
      </c>
      <c r="AC32" s="51">
        <f t="shared" si="16"/>
        <v>0</v>
      </c>
      <c r="AD32" s="51">
        <f t="shared" si="17"/>
        <v>0</v>
      </c>
      <c r="AE32" s="51">
        <f t="shared" si="18"/>
        <v>0</v>
      </c>
      <c r="AF32" s="51">
        <f t="shared" si="19"/>
        <v>0</v>
      </c>
      <c r="AG32" s="50">
        <f t="shared" si="20"/>
        <v>0</v>
      </c>
      <c r="AH32" s="78">
        <v>95</v>
      </c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ht="12.75" customHeight="1">
      <c r="A33" s="67" t="s">
        <v>73</v>
      </c>
      <c r="B33" s="61"/>
      <c r="C33" s="61"/>
      <c r="D33" s="79"/>
      <c r="E33" s="80"/>
      <c r="F33" s="81"/>
      <c r="G33" s="81"/>
      <c r="H33" s="68">
        <f t="shared" si="0"/>
      </c>
      <c r="I33" s="69">
        <f t="shared" si="1"/>
      </c>
      <c r="J33" s="69" t="str">
        <f t="shared" si="2"/>
        <v>-</v>
      </c>
      <c r="K33" s="69" t="str">
        <f t="shared" si="21"/>
        <v>-</v>
      </c>
      <c r="L33" s="92"/>
      <c r="M33" s="2"/>
      <c r="N33" s="50" t="str">
        <f t="shared" si="22"/>
        <v> T</v>
      </c>
      <c r="O33" s="50" t="str">
        <f t="shared" si="4"/>
        <v>-</v>
      </c>
      <c r="P33" s="2"/>
      <c r="Q33" s="50">
        <f t="shared" si="5"/>
        <v>0</v>
      </c>
      <c r="R33" s="51">
        <f t="shared" si="6"/>
        <v>0</v>
      </c>
      <c r="S33" s="51"/>
      <c r="T33" s="51">
        <f t="shared" si="7"/>
        <v>0</v>
      </c>
      <c r="U33" s="50">
        <f t="shared" si="8"/>
        <v>0</v>
      </c>
      <c r="V33" s="50">
        <f t="shared" si="9"/>
        <v>0</v>
      </c>
      <c r="W33" s="50">
        <f t="shared" si="10"/>
        <v>0</v>
      </c>
      <c r="X33" s="50">
        <f t="shared" si="11"/>
        <v>0</v>
      </c>
      <c r="Y33" s="50">
        <f t="shared" si="12"/>
        <v>0</v>
      </c>
      <c r="Z33" s="51">
        <f t="shared" si="13"/>
        <v>0</v>
      </c>
      <c r="AA33" s="51">
        <f t="shared" si="14"/>
        <v>0</v>
      </c>
      <c r="AB33" s="51">
        <f t="shared" si="15"/>
        <v>0</v>
      </c>
      <c r="AC33" s="51">
        <f t="shared" si="16"/>
        <v>0</v>
      </c>
      <c r="AD33" s="51">
        <f t="shared" si="17"/>
        <v>0</v>
      </c>
      <c r="AE33" s="51">
        <f t="shared" si="18"/>
        <v>0</v>
      </c>
      <c r="AF33" s="51">
        <f t="shared" si="19"/>
        <v>0</v>
      </c>
      <c r="AG33" s="50">
        <f t="shared" si="20"/>
        <v>0</v>
      </c>
      <c r="AH33" s="78">
        <v>100</v>
      </c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ht="12.75" customHeight="1">
      <c r="A34" s="67" t="s">
        <v>74</v>
      </c>
      <c r="B34" s="61"/>
      <c r="C34" s="61"/>
      <c r="D34" s="79"/>
      <c r="E34" s="80"/>
      <c r="F34" s="81"/>
      <c r="G34" s="81"/>
      <c r="H34" s="68">
        <f t="shared" si="0"/>
      </c>
      <c r="I34" s="69">
        <f t="shared" si="1"/>
      </c>
      <c r="J34" s="69" t="str">
        <f t="shared" si="2"/>
        <v>-</v>
      </c>
      <c r="K34" s="69" t="str">
        <f t="shared" si="21"/>
        <v>-</v>
      </c>
      <c r="L34" s="92"/>
      <c r="M34" s="2"/>
      <c r="N34" s="50" t="str">
        <f t="shared" si="22"/>
        <v> U</v>
      </c>
      <c r="O34" s="50" t="str">
        <f t="shared" si="4"/>
        <v>-</v>
      </c>
      <c r="P34" s="2"/>
      <c r="Q34" s="50">
        <f t="shared" si="5"/>
        <v>0</v>
      </c>
      <c r="R34" s="51">
        <f t="shared" si="6"/>
        <v>0</v>
      </c>
      <c r="S34" s="51"/>
      <c r="T34" s="51">
        <f t="shared" si="7"/>
        <v>0</v>
      </c>
      <c r="U34" s="50">
        <f t="shared" si="8"/>
        <v>0</v>
      </c>
      <c r="V34" s="50">
        <f t="shared" si="9"/>
        <v>0</v>
      </c>
      <c r="W34" s="50">
        <f t="shared" si="10"/>
        <v>0</v>
      </c>
      <c r="X34" s="50">
        <f t="shared" si="11"/>
        <v>0</v>
      </c>
      <c r="Y34" s="50">
        <f t="shared" si="12"/>
        <v>0</v>
      </c>
      <c r="Z34" s="51">
        <f t="shared" si="13"/>
        <v>0</v>
      </c>
      <c r="AA34" s="51">
        <f t="shared" si="14"/>
        <v>0</v>
      </c>
      <c r="AB34" s="51">
        <f t="shared" si="15"/>
        <v>0</v>
      </c>
      <c r="AC34" s="51">
        <f t="shared" si="16"/>
        <v>0</v>
      </c>
      <c r="AD34" s="51">
        <f t="shared" si="17"/>
        <v>0</v>
      </c>
      <c r="AE34" s="51">
        <f t="shared" si="18"/>
        <v>0</v>
      </c>
      <c r="AF34" s="51">
        <f t="shared" si="19"/>
        <v>0</v>
      </c>
      <c r="AG34" s="50">
        <f t="shared" si="20"/>
        <v>0</v>
      </c>
      <c r="AH34" s="78">
        <v>105</v>
      </c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ht="12.75" customHeight="1">
      <c r="A35" s="67" t="s">
        <v>75</v>
      </c>
      <c r="B35" s="61"/>
      <c r="C35" s="61"/>
      <c r="D35" s="79"/>
      <c r="E35" s="80"/>
      <c r="F35" s="81"/>
      <c r="G35" s="81"/>
      <c r="H35" s="68">
        <f t="shared" si="0"/>
      </c>
      <c r="I35" s="69">
        <f t="shared" si="1"/>
      </c>
      <c r="J35" s="69" t="str">
        <f t="shared" si="2"/>
        <v>-</v>
      </c>
      <c r="K35" s="69" t="str">
        <f t="shared" si="21"/>
        <v>-</v>
      </c>
      <c r="L35" s="92"/>
      <c r="M35" s="3"/>
      <c r="N35" s="50" t="str">
        <f t="shared" si="22"/>
        <v> V</v>
      </c>
      <c r="O35" s="50" t="str">
        <f t="shared" si="4"/>
        <v>-</v>
      </c>
      <c r="P35" s="3"/>
      <c r="Q35" s="50">
        <f t="shared" si="5"/>
        <v>0</v>
      </c>
      <c r="R35" s="51">
        <f t="shared" si="6"/>
        <v>0</v>
      </c>
      <c r="S35" s="51"/>
      <c r="T35" s="51">
        <f t="shared" si="7"/>
        <v>0</v>
      </c>
      <c r="U35" s="50">
        <f t="shared" si="8"/>
        <v>0</v>
      </c>
      <c r="V35" s="50">
        <f t="shared" si="9"/>
        <v>0</v>
      </c>
      <c r="W35" s="50">
        <f t="shared" si="10"/>
        <v>0</v>
      </c>
      <c r="X35" s="50">
        <f t="shared" si="11"/>
        <v>0</v>
      </c>
      <c r="Y35" s="50">
        <f t="shared" si="12"/>
        <v>0</v>
      </c>
      <c r="Z35" s="51">
        <f t="shared" si="13"/>
        <v>0</v>
      </c>
      <c r="AA35" s="51">
        <f t="shared" si="14"/>
        <v>0</v>
      </c>
      <c r="AB35" s="51">
        <f t="shared" si="15"/>
        <v>0</v>
      </c>
      <c r="AC35" s="51">
        <f t="shared" si="16"/>
        <v>0</v>
      </c>
      <c r="AD35" s="51">
        <f t="shared" si="17"/>
        <v>0</v>
      </c>
      <c r="AE35" s="51">
        <f t="shared" si="18"/>
        <v>0</v>
      </c>
      <c r="AF35" s="51">
        <f t="shared" si="19"/>
        <v>0</v>
      </c>
      <c r="AG35" s="50">
        <f t="shared" si="20"/>
        <v>0</v>
      </c>
      <c r="AH35" s="78">
        <v>110</v>
      </c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ht="12.75" customHeight="1">
      <c r="A36" s="67" t="s">
        <v>76</v>
      </c>
      <c r="B36" s="61"/>
      <c r="C36" s="61"/>
      <c r="D36" s="79"/>
      <c r="E36" s="80"/>
      <c r="F36" s="81"/>
      <c r="G36" s="81"/>
      <c r="H36" s="68">
        <f t="shared" si="0"/>
      </c>
      <c r="I36" s="69">
        <f t="shared" si="1"/>
      </c>
      <c r="J36" s="69" t="str">
        <f t="shared" si="2"/>
        <v>-</v>
      </c>
      <c r="K36" s="69" t="str">
        <f t="shared" si="21"/>
        <v>-</v>
      </c>
      <c r="L36" s="92"/>
      <c r="M36" s="2"/>
      <c r="N36" s="50" t="str">
        <f t="shared" si="22"/>
        <v> W</v>
      </c>
      <c r="O36" s="50" t="str">
        <f t="shared" si="4"/>
        <v>-</v>
      </c>
      <c r="P36" s="2"/>
      <c r="Q36" s="50">
        <f t="shared" si="5"/>
        <v>0</v>
      </c>
      <c r="R36" s="51">
        <f t="shared" si="6"/>
        <v>0</v>
      </c>
      <c r="S36" s="51"/>
      <c r="T36" s="51">
        <f t="shared" si="7"/>
        <v>0</v>
      </c>
      <c r="U36" s="50">
        <f t="shared" si="8"/>
        <v>0</v>
      </c>
      <c r="V36" s="50">
        <f t="shared" si="9"/>
        <v>0</v>
      </c>
      <c r="W36" s="50">
        <f t="shared" si="10"/>
        <v>0</v>
      </c>
      <c r="X36" s="50">
        <f t="shared" si="11"/>
        <v>0</v>
      </c>
      <c r="Y36" s="50">
        <f t="shared" si="12"/>
        <v>0</v>
      </c>
      <c r="Z36" s="51">
        <f t="shared" si="13"/>
        <v>0</v>
      </c>
      <c r="AA36" s="51">
        <f t="shared" si="14"/>
        <v>0</v>
      </c>
      <c r="AB36" s="51">
        <f t="shared" si="15"/>
        <v>0</v>
      </c>
      <c r="AC36" s="51">
        <f t="shared" si="16"/>
        <v>0</v>
      </c>
      <c r="AD36" s="51">
        <f t="shared" si="17"/>
        <v>0</v>
      </c>
      <c r="AE36" s="51">
        <f t="shared" si="18"/>
        <v>0</v>
      </c>
      <c r="AF36" s="51">
        <f t="shared" si="19"/>
        <v>0</v>
      </c>
      <c r="AG36" s="50">
        <f t="shared" si="20"/>
        <v>0</v>
      </c>
      <c r="AH36" s="78">
        <v>115</v>
      </c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ht="12.75" customHeight="1">
      <c r="A37" s="67" t="s">
        <v>77</v>
      </c>
      <c r="B37" s="61"/>
      <c r="C37" s="61"/>
      <c r="D37" s="79"/>
      <c r="E37" s="80"/>
      <c r="F37" s="81"/>
      <c r="G37" s="81"/>
      <c r="H37" s="68">
        <f t="shared" si="0"/>
      </c>
      <c r="I37" s="69">
        <f t="shared" si="1"/>
      </c>
      <c r="J37" s="69" t="str">
        <f t="shared" si="2"/>
        <v>-</v>
      </c>
      <c r="K37" s="69" t="str">
        <f t="shared" si="21"/>
        <v>-</v>
      </c>
      <c r="L37" s="92"/>
      <c r="M37" s="3"/>
      <c r="N37" s="50" t="str">
        <f t="shared" si="22"/>
        <v> X</v>
      </c>
      <c r="O37" s="50" t="str">
        <f t="shared" si="4"/>
        <v>-</v>
      </c>
      <c r="P37" s="3"/>
      <c r="Q37" s="50">
        <f t="shared" si="5"/>
        <v>0</v>
      </c>
      <c r="R37" s="51">
        <f t="shared" si="6"/>
        <v>0</v>
      </c>
      <c r="S37" s="51"/>
      <c r="T37" s="51">
        <f t="shared" si="7"/>
        <v>0</v>
      </c>
      <c r="U37" s="50">
        <f t="shared" si="8"/>
        <v>0</v>
      </c>
      <c r="V37" s="50">
        <f t="shared" si="9"/>
        <v>0</v>
      </c>
      <c r="W37" s="50">
        <f t="shared" si="10"/>
        <v>0</v>
      </c>
      <c r="X37" s="50">
        <f t="shared" si="11"/>
        <v>0</v>
      </c>
      <c r="Y37" s="50">
        <f t="shared" si="12"/>
        <v>0</v>
      </c>
      <c r="Z37" s="51">
        <f t="shared" si="13"/>
        <v>0</v>
      </c>
      <c r="AA37" s="51">
        <f t="shared" si="14"/>
        <v>0</v>
      </c>
      <c r="AB37" s="51">
        <f t="shared" si="15"/>
        <v>0</v>
      </c>
      <c r="AC37" s="51">
        <f t="shared" si="16"/>
        <v>0</v>
      </c>
      <c r="AD37" s="51">
        <f t="shared" si="17"/>
        <v>0</v>
      </c>
      <c r="AE37" s="51">
        <f t="shared" si="18"/>
        <v>0</v>
      </c>
      <c r="AF37" s="51">
        <f t="shared" si="19"/>
        <v>0</v>
      </c>
      <c r="AG37" s="50">
        <f t="shared" si="20"/>
        <v>0</v>
      </c>
      <c r="AH37" s="78">
        <v>120</v>
      </c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ht="12.75" customHeight="1">
      <c r="A38" s="67" t="s">
        <v>78</v>
      </c>
      <c r="B38" s="61"/>
      <c r="C38" s="61"/>
      <c r="D38" s="79"/>
      <c r="E38" s="80"/>
      <c r="F38" s="81"/>
      <c r="G38" s="81"/>
      <c r="H38" s="68">
        <f t="shared" si="0"/>
      </c>
      <c r="I38" s="69">
        <f t="shared" si="1"/>
      </c>
      <c r="J38" s="69" t="str">
        <f t="shared" si="2"/>
        <v>-</v>
      </c>
      <c r="K38" s="69" t="str">
        <f t="shared" si="21"/>
        <v>-</v>
      </c>
      <c r="L38" s="92"/>
      <c r="M38" s="2"/>
      <c r="N38" s="50" t="str">
        <f t="shared" si="22"/>
        <v> Y</v>
      </c>
      <c r="O38" s="50" t="str">
        <f t="shared" si="4"/>
        <v>-</v>
      </c>
      <c r="P38" s="2"/>
      <c r="Q38" s="50">
        <f t="shared" si="5"/>
        <v>0</v>
      </c>
      <c r="R38" s="51">
        <f t="shared" si="6"/>
        <v>0</v>
      </c>
      <c r="S38" s="51"/>
      <c r="T38" s="51">
        <f t="shared" si="7"/>
        <v>0</v>
      </c>
      <c r="U38" s="50">
        <f t="shared" si="8"/>
        <v>0</v>
      </c>
      <c r="V38" s="50">
        <f t="shared" si="9"/>
        <v>0</v>
      </c>
      <c r="W38" s="50">
        <f t="shared" si="10"/>
        <v>0</v>
      </c>
      <c r="X38" s="50">
        <f t="shared" si="11"/>
        <v>0</v>
      </c>
      <c r="Y38" s="50">
        <f t="shared" si="12"/>
        <v>0</v>
      </c>
      <c r="Z38" s="51">
        <f t="shared" si="13"/>
        <v>0</v>
      </c>
      <c r="AA38" s="51">
        <f t="shared" si="14"/>
        <v>0</v>
      </c>
      <c r="AB38" s="51">
        <f t="shared" si="15"/>
        <v>0</v>
      </c>
      <c r="AC38" s="51">
        <f t="shared" si="16"/>
        <v>0</v>
      </c>
      <c r="AD38" s="51">
        <f t="shared" si="17"/>
        <v>0</v>
      </c>
      <c r="AE38" s="51">
        <f t="shared" si="18"/>
        <v>0</v>
      </c>
      <c r="AF38" s="51">
        <f t="shared" si="19"/>
        <v>0</v>
      </c>
      <c r="AG38" s="50">
        <f t="shared" si="20"/>
        <v>0</v>
      </c>
      <c r="AH38" s="78">
        <v>125</v>
      </c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ht="12.75" customHeight="1">
      <c r="A39" s="67" t="s">
        <v>79</v>
      </c>
      <c r="B39" s="61"/>
      <c r="C39" s="61"/>
      <c r="D39" s="79"/>
      <c r="E39" s="80"/>
      <c r="F39" s="81"/>
      <c r="G39" s="81"/>
      <c r="H39" s="68">
        <f t="shared" si="0"/>
      </c>
      <c r="I39" s="69">
        <f t="shared" si="1"/>
      </c>
      <c r="J39" s="69" t="str">
        <f t="shared" si="2"/>
        <v>-</v>
      </c>
      <c r="K39" s="69" t="str">
        <f t="shared" si="21"/>
        <v>-</v>
      </c>
      <c r="L39" s="92"/>
      <c r="M39" s="3"/>
      <c r="N39" s="50" t="str">
        <f t="shared" si="22"/>
        <v> Z</v>
      </c>
      <c r="O39" s="50" t="str">
        <f t="shared" si="4"/>
        <v>-</v>
      </c>
      <c r="P39" s="3"/>
      <c r="Q39" s="50">
        <f t="shared" si="5"/>
        <v>0</v>
      </c>
      <c r="R39" s="51">
        <f t="shared" si="6"/>
        <v>0</v>
      </c>
      <c r="S39" s="51"/>
      <c r="T39" s="51">
        <f t="shared" si="7"/>
        <v>0</v>
      </c>
      <c r="U39" s="50">
        <f t="shared" si="8"/>
        <v>0</v>
      </c>
      <c r="V39" s="50">
        <f t="shared" si="9"/>
        <v>0</v>
      </c>
      <c r="W39" s="50">
        <f t="shared" si="10"/>
        <v>0</v>
      </c>
      <c r="X39" s="50">
        <f t="shared" si="11"/>
        <v>0</v>
      </c>
      <c r="Y39" s="50">
        <f t="shared" si="12"/>
        <v>0</v>
      </c>
      <c r="Z39" s="51">
        <f t="shared" si="13"/>
        <v>0</v>
      </c>
      <c r="AA39" s="51">
        <f t="shared" si="14"/>
        <v>0</v>
      </c>
      <c r="AB39" s="51">
        <f t="shared" si="15"/>
        <v>0</v>
      </c>
      <c r="AC39" s="51">
        <f t="shared" si="16"/>
        <v>0</v>
      </c>
      <c r="AD39" s="51">
        <f t="shared" si="17"/>
        <v>0</v>
      </c>
      <c r="AE39" s="51">
        <f t="shared" si="18"/>
        <v>0</v>
      </c>
      <c r="AF39" s="51">
        <f t="shared" si="19"/>
        <v>0</v>
      </c>
      <c r="AG39" s="50">
        <f t="shared" si="20"/>
        <v>0</v>
      </c>
      <c r="AH39" s="78">
        <v>130</v>
      </c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ht="12.75" customHeight="1">
      <c r="A40" s="67" t="s">
        <v>4</v>
      </c>
      <c r="B40" s="61"/>
      <c r="C40" s="61"/>
      <c r="D40" s="79"/>
      <c r="E40" s="80"/>
      <c r="F40" s="81"/>
      <c r="G40" s="81"/>
      <c r="H40" s="68">
        <f t="shared" si="0"/>
      </c>
      <c r="I40" s="69">
        <f t="shared" si="1"/>
      </c>
      <c r="J40" s="69" t="str">
        <f t="shared" si="2"/>
        <v>-</v>
      </c>
      <c r="K40" s="69" t="str">
        <f t="shared" si="21"/>
        <v>-</v>
      </c>
      <c r="L40" s="92"/>
      <c r="M40" s="3"/>
      <c r="N40" s="50" t="str">
        <f t="shared" si="22"/>
        <v>AA</v>
      </c>
      <c r="O40" s="50" t="str">
        <f t="shared" si="4"/>
        <v>-</v>
      </c>
      <c r="P40" s="3"/>
      <c r="Q40" s="50">
        <f t="shared" si="5"/>
        <v>0</v>
      </c>
      <c r="R40" s="51">
        <f t="shared" si="6"/>
        <v>0</v>
      </c>
      <c r="S40" s="51"/>
      <c r="T40" s="51">
        <f t="shared" si="7"/>
        <v>0</v>
      </c>
      <c r="U40" s="50">
        <f t="shared" si="8"/>
        <v>0</v>
      </c>
      <c r="V40" s="50">
        <f t="shared" si="9"/>
        <v>0</v>
      </c>
      <c r="W40" s="50">
        <f t="shared" si="10"/>
        <v>0</v>
      </c>
      <c r="X40" s="50">
        <f t="shared" si="11"/>
        <v>0</v>
      </c>
      <c r="Y40" s="50">
        <f t="shared" si="12"/>
        <v>0</v>
      </c>
      <c r="Z40" s="51">
        <f t="shared" si="13"/>
        <v>0</v>
      </c>
      <c r="AA40" s="51">
        <f t="shared" si="14"/>
        <v>0</v>
      </c>
      <c r="AB40" s="51">
        <f t="shared" si="15"/>
        <v>0</v>
      </c>
      <c r="AC40" s="51">
        <f t="shared" si="16"/>
        <v>0</v>
      </c>
      <c r="AD40" s="51">
        <f t="shared" si="17"/>
        <v>0</v>
      </c>
      <c r="AE40" s="51">
        <f t="shared" si="18"/>
        <v>0</v>
      </c>
      <c r="AF40" s="51">
        <f t="shared" si="19"/>
        <v>0</v>
      </c>
      <c r="AG40" s="50">
        <f t="shared" si="20"/>
        <v>0</v>
      </c>
      <c r="AH40" s="78">
        <v>135</v>
      </c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ht="12.75" customHeight="1">
      <c r="A41" s="67" t="s">
        <v>6</v>
      </c>
      <c r="B41" s="61"/>
      <c r="C41" s="61"/>
      <c r="D41" s="79"/>
      <c r="E41" s="80"/>
      <c r="F41" s="81"/>
      <c r="G41" s="81"/>
      <c r="H41" s="68">
        <f t="shared" si="0"/>
      </c>
      <c r="I41" s="69">
        <f t="shared" si="1"/>
      </c>
      <c r="J41" s="69" t="str">
        <f t="shared" si="2"/>
        <v>-</v>
      </c>
      <c r="K41" s="69" t="str">
        <f t="shared" si="21"/>
        <v>-</v>
      </c>
      <c r="L41" s="92"/>
      <c r="M41" s="3"/>
      <c r="N41" s="50" t="str">
        <f t="shared" si="3"/>
        <v>AB</v>
      </c>
      <c r="O41" s="50" t="str">
        <f t="shared" si="4"/>
        <v>-</v>
      </c>
      <c r="P41" s="3"/>
      <c r="Q41" s="50">
        <f t="shared" si="5"/>
        <v>0</v>
      </c>
      <c r="R41" s="51">
        <f t="shared" si="6"/>
        <v>0</v>
      </c>
      <c r="S41" s="51"/>
      <c r="T41" s="51">
        <f t="shared" si="7"/>
        <v>0</v>
      </c>
      <c r="U41" s="50">
        <f t="shared" si="8"/>
        <v>0</v>
      </c>
      <c r="V41" s="50">
        <f t="shared" si="9"/>
        <v>0</v>
      </c>
      <c r="W41" s="50">
        <f t="shared" si="10"/>
        <v>0</v>
      </c>
      <c r="X41" s="50">
        <f t="shared" si="11"/>
        <v>0</v>
      </c>
      <c r="Y41" s="50">
        <f t="shared" si="12"/>
        <v>0</v>
      </c>
      <c r="Z41" s="51">
        <f t="shared" si="13"/>
        <v>0</v>
      </c>
      <c r="AA41" s="51">
        <f t="shared" si="14"/>
        <v>0</v>
      </c>
      <c r="AB41" s="51">
        <f t="shared" si="15"/>
        <v>0</v>
      </c>
      <c r="AC41" s="51">
        <f t="shared" si="16"/>
        <v>0</v>
      </c>
      <c r="AD41" s="51">
        <f t="shared" si="17"/>
        <v>0</v>
      </c>
      <c r="AE41" s="51">
        <f t="shared" si="18"/>
        <v>0</v>
      </c>
      <c r="AF41" s="51">
        <f t="shared" si="19"/>
        <v>0</v>
      </c>
      <c r="AG41" s="50">
        <f t="shared" si="20"/>
        <v>0</v>
      </c>
      <c r="AH41" s="78">
        <v>140</v>
      </c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ht="12.75" customHeight="1">
      <c r="A42" s="67" t="s">
        <v>7</v>
      </c>
      <c r="B42" s="61"/>
      <c r="C42" s="61"/>
      <c r="D42" s="79"/>
      <c r="E42" s="80"/>
      <c r="F42" s="81"/>
      <c r="G42" s="81"/>
      <c r="H42" s="68">
        <f t="shared" si="0"/>
      </c>
      <c r="I42" s="69">
        <f t="shared" si="1"/>
      </c>
      <c r="J42" s="69" t="str">
        <f t="shared" si="2"/>
        <v>-</v>
      </c>
      <c r="K42" s="69" t="str">
        <f t="shared" si="21"/>
        <v>-</v>
      </c>
      <c r="L42" s="92"/>
      <c r="M42" s="2"/>
      <c r="N42" s="50" t="str">
        <f t="shared" si="3"/>
        <v>AC</v>
      </c>
      <c r="O42" s="50" t="str">
        <f t="shared" si="4"/>
        <v>-</v>
      </c>
      <c r="P42" s="2"/>
      <c r="Q42" s="50">
        <f t="shared" si="5"/>
        <v>0</v>
      </c>
      <c r="R42" s="51">
        <f t="shared" si="6"/>
        <v>0</v>
      </c>
      <c r="S42" s="51"/>
      <c r="T42" s="51">
        <f t="shared" si="7"/>
        <v>0</v>
      </c>
      <c r="U42" s="50">
        <f t="shared" si="8"/>
        <v>0</v>
      </c>
      <c r="V42" s="50">
        <f t="shared" si="9"/>
        <v>0</v>
      </c>
      <c r="W42" s="50">
        <f t="shared" si="10"/>
        <v>0</v>
      </c>
      <c r="X42" s="50">
        <f t="shared" si="11"/>
        <v>0</v>
      </c>
      <c r="Y42" s="50">
        <f t="shared" si="12"/>
        <v>0</v>
      </c>
      <c r="Z42" s="51">
        <f t="shared" si="13"/>
        <v>0</v>
      </c>
      <c r="AA42" s="51">
        <f t="shared" si="14"/>
        <v>0</v>
      </c>
      <c r="AB42" s="51">
        <f t="shared" si="15"/>
        <v>0</v>
      </c>
      <c r="AC42" s="51">
        <f t="shared" si="16"/>
        <v>0</v>
      </c>
      <c r="AD42" s="51">
        <f t="shared" si="17"/>
        <v>0</v>
      </c>
      <c r="AE42" s="51">
        <f t="shared" si="18"/>
        <v>0</v>
      </c>
      <c r="AF42" s="51">
        <f t="shared" si="19"/>
        <v>0</v>
      </c>
      <c r="AG42" s="50">
        <f t="shared" si="20"/>
        <v>0</v>
      </c>
      <c r="AH42" s="78">
        <v>145</v>
      </c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ht="12.75" customHeight="1">
      <c r="A43" s="67" t="s">
        <v>8</v>
      </c>
      <c r="B43" s="61"/>
      <c r="C43" s="61"/>
      <c r="D43" s="79"/>
      <c r="E43" s="80"/>
      <c r="F43" s="81"/>
      <c r="G43" s="81"/>
      <c r="H43" s="68">
        <f t="shared" si="0"/>
      </c>
      <c r="I43" s="69">
        <f t="shared" si="1"/>
      </c>
      <c r="J43" s="69" t="str">
        <f t="shared" si="2"/>
        <v>-</v>
      </c>
      <c r="K43" s="69" t="str">
        <f t="shared" si="21"/>
        <v>-</v>
      </c>
      <c r="L43" s="92"/>
      <c r="M43" s="3"/>
      <c r="N43" s="50" t="str">
        <f t="shared" si="3"/>
        <v>AD</v>
      </c>
      <c r="O43" s="50" t="str">
        <f t="shared" si="4"/>
        <v>-</v>
      </c>
      <c r="P43" s="3"/>
      <c r="Q43" s="50">
        <f t="shared" si="5"/>
        <v>0</v>
      </c>
      <c r="R43" s="51">
        <f t="shared" si="6"/>
        <v>0</v>
      </c>
      <c r="S43" s="51"/>
      <c r="T43" s="51">
        <f t="shared" si="7"/>
        <v>0</v>
      </c>
      <c r="U43" s="50">
        <f t="shared" si="8"/>
        <v>0</v>
      </c>
      <c r="V43" s="50">
        <f t="shared" si="9"/>
        <v>0</v>
      </c>
      <c r="W43" s="50">
        <f t="shared" si="10"/>
        <v>0</v>
      </c>
      <c r="X43" s="50">
        <f t="shared" si="11"/>
        <v>0</v>
      </c>
      <c r="Y43" s="50">
        <f t="shared" si="12"/>
        <v>0</v>
      </c>
      <c r="Z43" s="51">
        <f t="shared" si="13"/>
        <v>0</v>
      </c>
      <c r="AA43" s="51">
        <f t="shared" si="14"/>
        <v>0</v>
      </c>
      <c r="AB43" s="51">
        <f t="shared" si="15"/>
        <v>0</v>
      </c>
      <c r="AC43" s="51">
        <f t="shared" si="16"/>
        <v>0</v>
      </c>
      <c r="AD43" s="51">
        <f t="shared" si="17"/>
        <v>0</v>
      </c>
      <c r="AE43" s="51">
        <f t="shared" si="18"/>
        <v>0</v>
      </c>
      <c r="AF43" s="51">
        <f t="shared" si="19"/>
        <v>0</v>
      </c>
      <c r="AG43" s="50">
        <f t="shared" si="20"/>
        <v>0</v>
      </c>
      <c r="AH43" s="78">
        <v>150</v>
      </c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ht="12.75" customHeight="1">
      <c r="A44" s="67" t="s">
        <v>9</v>
      </c>
      <c r="B44" s="61"/>
      <c r="C44" s="61"/>
      <c r="D44" s="79"/>
      <c r="E44" s="80"/>
      <c r="F44" s="81"/>
      <c r="G44" s="81"/>
      <c r="H44" s="68">
        <f t="shared" si="0"/>
      </c>
      <c r="I44" s="69">
        <f t="shared" si="1"/>
      </c>
      <c r="J44" s="69" t="str">
        <f t="shared" si="2"/>
        <v>-</v>
      </c>
      <c r="K44" s="69" t="str">
        <f t="shared" si="21"/>
        <v>-</v>
      </c>
      <c r="L44" s="92"/>
      <c r="M44" s="2"/>
      <c r="N44" s="50" t="str">
        <f t="shared" si="3"/>
        <v>AE</v>
      </c>
      <c r="O44" s="50" t="str">
        <f t="shared" si="4"/>
        <v>-</v>
      </c>
      <c r="P44" s="2"/>
      <c r="Q44" s="50">
        <f t="shared" si="5"/>
        <v>0</v>
      </c>
      <c r="R44" s="51">
        <f t="shared" si="6"/>
        <v>0</v>
      </c>
      <c r="S44" s="51"/>
      <c r="T44" s="51">
        <f t="shared" si="7"/>
        <v>0</v>
      </c>
      <c r="U44" s="50">
        <f t="shared" si="8"/>
        <v>0</v>
      </c>
      <c r="V44" s="50">
        <f t="shared" si="9"/>
        <v>0</v>
      </c>
      <c r="W44" s="50">
        <f t="shared" si="10"/>
        <v>0</v>
      </c>
      <c r="X44" s="50">
        <f t="shared" si="11"/>
        <v>0</v>
      </c>
      <c r="Y44" s="50">
        <f t="shared" si="12"/>
        <v>0</v>
      </c>
      <c r="Z44" s="51">
        <f t="shared" si="13"/>
        <v>0</v>
      </c>
      <c r="AA44" s="51">
        <f t="shared" si="14"/>
        <v>0</v>
      </c>
      <c r="AB44" s="51">
        <f t="shared" si="15"/>
        <v>0</v>
      </c>
      <c r="AC44" s="51">
        <f t="shared" si="16"/>
        <v>0</v>
      </c>
      <c r="AD44" s="51">
        <f t="shared" si="17"/>
        <v>0</v>
      </c>
      <c r="AE44" s="51">
        <f t="shared" si="18"/>
        <v>0</v>
      </c>
      <c r="AF44" s="51">
        <f t="shared" si="19"/>
        <v>0</v>
      </c>
      <c r="AG44" s="50">
        <f t="shared" si="20"/>
        <v>0</v>
      </c>
      <c r="AH44" s="78">
        <v>155</v>
      </c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ht="12.75" customHeight="1">
      <c r="A45" s="67" t="s">
        <v>10</v>
      </c>
      <c r="B45" s="61"/>
      <c r="C45" s="61"/>
      <c r="D45" s="79"/>
      <c r="E45" s="80"/>
      <c r="F45" s="81"/>
      <c r="G45" s="81"/>
      <c r="H45" s="68">
        <f t="shared" si="0"/>
      </c>
      <c r="I45" s="69">
        <f t="shared" si="1"/>
      </c>
      <c r="J45" s="69" t="str">
        <f t="shared" si="2"/>
        <v>-</v>
      </c>
      <c r="K45" s="69" t="str">
        <f t="shared" si="21"/>
        <v>-</v>
      </c>
      <c r="L45" s="92"/>
      <c r="M45" s="3"/>
      <c r="N45" s="50" t="str">
        <f t="shared" si="3"/>
        <v>AF</v>
      </c>
      <c r="O45" s="50" t="str">
        <f t="shared" si="4"/>
        <v>-</v>
      </c>
      <c r="P45" s="3"/>
      <c r="Q45" s="50">
        <f t="shared" si="5"/>
        <v>0</v>
      </c>
      <c r="R45" s="51">
        <f t="shared" si="6"/>
        <v>0</v>
      </c>
      <c r="S45" s="51"/>
      <c r="T45" s="51">
        <f t="shared" si="7"/>
        <v>0</v>
      </c>
      <c r="U45" s="50">
        <f t="shared" si="8"/>
        <v>0</v>
      </c>
      <c r="V45" s="50">
        <f t="shared" si="9"/>
        <v>0</v>
      </c>
      <c r="W45" s="50">
        <f t="shared" si="10"/>
        <v>0</v>
      </c>
      <c r="X45" s="50">
        <f t="shared" si="11"/>
        <v>0</v>
      </c>
      <c r="Y45" s="50">
        <f t="shared" si="12"/>
        <v>0</v>
      </c>
      <c r="Z45" s="51">
        <f t="shared" si="13"/>
        <v>0</v>
      </c>
      <c r="AA45" s="51">
        <f t="shared" si="14"/>
        <v>0</v>
      </c>
      <c r="AB45" s="51">
        <f t="shared" si="15"/>
        <v>0</v>
      </c>
      <c r="AC45" s="51">
        <f t="shared" si="16"/>
        <v>0</v>
      </c>
      <c r="AD45" s="51">
        <f t="shared" si="17"/>
        <v>0</v>
      </c>
      <c r="AE45" s="51">
        <f t="shared" si="18"/>
        <v>0</v>
      </c>
      <c r="AF45" s="51">
        <f t="shared" si="19"/>
        <v>0</v>
      </c>
      <c r="AG45" s="50">
        <f t="shared" si="20"/>
        <v>0</v>
      </c>
      <c r="AH45" s="78">
        <v>160</v>
      </c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ht="12.75" customHeight="1">
      <c r="A46" s="67" t="s">
        <v>11</v>
      </c>
      <c r="B46" s="61"/>
      <c r="C46" s="61"/>
      <c r="D46" s="79"/>
      <c r="E46" s="80"/>
      <c r="F46" s="81"/>
      <c r="G46" s="81"/>
      <c r="H46" s="68">
        <f t="shared" si="0"/>
      </c>
      <c r="I46" s="69">
        <f t="shared" si="1"/>
      </c>
      <c r="J46" s="69" t="str">
        <f t="shared" si="2"/>
        <v>-</v>
      </c>
      <c r="K46" s="69" t="str">
        <f t="shared" si="21"/>
        <v>-</v>
      </c>
      <c r="L46" s="92"/>
      <c r="M46" s="2"/>
      <c r="N46" s="50" t="str">
        <f t="shared" si="3"/>
        <v>AG</v>
      </c>
      <c r="O46" s="50" t="str">
        <f t="shared" si="4"/>
        <v>-</v>
      </c>
      <c r="P46" s="2"/>
      <c r="Q46" s="50">
        <f t="shared" si="5"/>
        <v>0</v>
      </c>
      <c r="R46" s="51">
        <f t="shared" si="6"/>
        <v>0</v>
      </c>
      <c r="S46" s="51"/>
      <c r="T46" s="51">
        <f t="shared" si="7"/>
        <v>0</v>
      </c>
      <c r="U46" s="50">
        <f t="shared" si="8"/>
        <v>0</v>
      </c>
      <c r="V46" s="50">
        <f t="shared" si="9"/>
        <v>0</v>
      </c>
      <c r="W46" s="50">
        <f t="shared" si="10"/>
        <v>0</v>
      </c>
      <c r="X46" s="50">
        <f t="shared" si="11"/>
        <v>0</v>
      </c>
      <c r="Y46" s="50">
        <f t="shared" si="12"/>
        <v>0</v>
      </c>
      <c r="Z46" s="51">
        <f t="shared" si="13"/>
        <v>0</v>
      </c>
      <c r="AA46" s="51">
        <f t="shared" si="14"/>
        <v>0</v>
      </c>
      <c r="AB46" s="51">
        <f t="shared" si="15"/>
        <v>0</v>
      </c>
      <c r="AC46" s="51">
        <f t="shared" si="16"/>
        <v>0</v>
      </c>
      <c r="AD46" s="51">
        <f t="shared" si="17"/>
        <v>0</v>
      </c>
      <c r="AE46" s="51">
        <f t="shared" si="18"/>
        <v>0</v>
      </c>
      <c r="AF46" s="51">
        <f t="shared" si="19"/>
        <v>0</v>
      </c>
      <c r="AG46" s="50">
        <f t="shared" si="20"/>
        <v>0</v>
      </c>
      <c r="AH46" s="78">
        <v>165</v>
      </c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ht="12.75" customHeight="1">
      <c r="A47" s="67" t="s">
        <v>12</v>
      </c>
      <c r="B47" s="61"/>
      <c r="C47" s="61"/>
      <c r="D47" s="79"/>
      <c r="E47" s="80"/>
      <c r="F47" s="81"/>
      <c r="G47" s="81"/>
      <c r="H47" s="68">
        <f t="shared" si="0"/>
      </c>
      <c r="I47" s="69">
        <f t="shared" si="1"/>
      </c>
      <c r="J47" s="69" t="str">
        <f t="shared" si="2"/>
        <v>-</v>
      </c>
      <c r="K47" s="69" t="str">
        <f t="shared" si="21"/>
        <v>-</v>
      </c>
      <c r="L47" s="92"/>
      <c r="M47" s="3"/>
      <c r="N47" s="50" t="str">
        <f t="shared" si="3"/>
        <v>AH</v>
      </c>
      <c r="O47" s="50" t="str">
        <f t="shared" si="4"/>
        <v>-</v>
      </c>
      <c r="P47" s="3"/>
      <c r="Q47" s="50">
        <f t="shared" si="5"/>
        <v>0</v>
      </c>
      <c r="R47" s="51">
        <f t="shared" si="6"/>
        <v>0</v>
      </c>
      <c r="S47" s="51"/>
      <c r="T47" s="51">
        <f t="shared" si="7"/>
        <v>0</v>
      </c>
      <c r="U47" s="50">
        <f t="shared" si="8"/>
        <v>0</v>
      </c>
      <c r="V47" s="50">
        <f t="shared" si="9"/>
        <v>0</v>
      </c>
      <c r="W47" s="50">
        <f t="shared" si="10"/>
        <v>0</v>
      </c>
      <c r="X47" s="50">
        <f t="shared" si="11"/>
        <v>0</v>
      </c>
      <c r="Y47" s="50">
        <f t="shared" si="12"/>
        <v>0</v>
      </c>
      <c r="Z47" s="51">
        <f t="shared" si="13"/>
        <v>0</v>
      </c>
      <c r="AA47" s="51">
        <f t="shared" si="14"/>
        <v>0</v>
      </c>
      <c r="AB47" s="51">
        <f t="shared" si="15"/>
        <v>0</v>
      </c>
      <c r="AC47" s="51">
        <f t="shared" si="16"/>
        <v>0</v>
      </c>
      <c r="AD47" s="51">
        <f t="shared" si="17"/>
        <v>0</v>
      </c>
      <c r="AE47" s="51">
        <f t="shared" si="18"/>
        <v>0</v>
      </c>
      <c r="AF47" s="51">
        <f t="shared" si="19"/>
        <v>0</v>
      </c>
      <c r="AG47" s="50">
        <f t="shared" si="20"/>
        <v>0</v>
      </c>
      <c r="AH47" s="78">
        <v>170</v>
      </c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ht="12.75" customHeight="1">
      <c r="A48" s="67" t="s">
        <v>13</v>
      </c>
      <c r="B48" s="61"/>
      <c r="C48" s="61"/>
      <c r="D48" s="79"/>
      <c r="E48" s="80"/>
      <c r="F48" s="81"/>
      <c r="G48" s="81"/>
      <c r="H48" s="68">
        <f t="shared" si="0"/>
      </c>
      <c r="I48" s="69">
        <f t="shared" si="1"/>
      </c>
      <c r="J48" s="69" t="str">
        <f t="shared" si="2"/>
        <v>-</v>
      </c>
      <c r="K48" s="69" t="str">
        <f t="shared" si="21"/>
        <v>-</v>
      </c>
      <c r="L48" s="92"/>
      <c r="M48" s="3"/>
      <c r="N48" s="50" t="str">
        <f t="shared" si="3"/>
        <v>AI</v>
      </c>
      <c r="O48" s="50" t="str">
        <f t="shared" si="4"/>
        <v>-</v>
      </c>
      <c r="P48" s="3"/>
      <c r="Q48" s="50">
        <f t="shared" si="5"/>
        <v>0</v>
      </c>
      <c r="R48" s="51">
        <f t="shared" si="6"/>
        <v>0</v>
      </c>
      <c r="S48" s="51"/>
      <c r="T48" s="51">
        <f t="shared" si="7"/>
        <v>0</v>
      </c>
      <c r="U48" s="50">
        <f t="shared" si="8"/>
        <v>0</v>
      </c>
      <c r="V48" s="50">
        <f t="shared" si="9"/>
        <v>0</v>
      </c>
      <c r="W48" s="50">
        <f t="shared" si="10"/>
        <v>0</v>
      </c>
      <c r="X48" s="50">
        <f t="shared" si="11"/>
        <v>0</v>
      </c>
      <c r="Y48" s="50">
        <f t="shared" si="12"/>
        <v>0</v>
      </c>
      <c r="Z48" s="51">
        <f t="shared" si="13"/>
        <v>0</v>
      </c>
      <c r="AA48" s="51">
        <f t="shared" si="14"/>
        <v>0</v>
      </c>
      <c r="AB48" s="51">
        <f t="shared" si="15"/>
        <v>0</v>
      </c>
      <c r="AC48" s="51">
        <f t="shared" si="16"/>
        <v>0</v>
      </c>
      <c r="AD48" s="51">
        <f t="shared" si="17"/>
        <v>0</v>
      </c>
      <c r="AE48" s="51">
        <f t="shared" si="18"/>
        <v>0</v>
      </c>
      <c r="AF48" s="51">
        <f t="shared" si="19"/>
        <v>0</v>
      </c>
      <c r="AG48" s="50">
        <f t="shared" si="20"/>
        <v>0</v>
      </c>
      <c r="AH48" s="78">
        <v>175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ht="12.75" customHeight="1">
      <c r="A49" s="67" t="s">
        <v>14</v>
      </c>
      <c r="B49" s="61"/>
      <c r="C49" s="61"/>
      <c r="D49" s="79"/>
      <c r="E49" s="80"/>
      <c r="F49" s="81"/>
      <c r="G49" s="81"/>
      <c r="H49" s="68">
        <f t="shared" si="0"/>
      </c>
      <c r="I49" s="69">
        <f t="shared" si="1"/>
      </c>
      <c r="J49" s="69" t="str">
        <f t="shared" si="2"/>
        <v>-</v>
      </c>
      <c r="K49" s="69" t="str">
        <f t="shared" si="21"/>
        <v>-</v>
      </c>
      <c r="L49" s="92"/>
      <c r="M49" s="3"/>
      <c r="N49" s="50" t="str">
        <f t="shared" si="3"/>
        <v>AJ</v>
      </c>
      <c r="O49" s="50" t="str">
        <f t="shared" si="4"/>
        <v>-</v>
      </c>
      <c r="P49" s="3"/>
      <c r="Q49" s="50">
        <f t="shared" si="5"/>
        <v>0</v>
      </c>
      <c r="R49" s="51">
        <f t="shared" si="6"/>
        <v>0</v>
      </c>
      <c r="S49" s="51"/>
      <c r="T49" s="51">
        <f t="shared" si="7"/>
        <v>0</v>
      </c>
      <c r="U49" s="50">
        <f t="shared" si="8"/>
        <v>0</v>
      </c>
      <c r="V49" s="50">
        <f t="shared" si="9"/>
        <v>0</v>
      </c>
      <c r="W49" s="50">
        <f t="shared" si="10"/>
        <v>0</v>
      </c>
      <c r="X49" s="50">
        <f t="shared" si="11"/>
        <v>0</v>
      </c>
      <c r="Y49" s="50">
        <f t="shared" si="12"/>
        <v>0</v>
      </c>
      <c r="Z49" s="51">
        <f t="shared" si="13"/>
        <v>0</v>
      </c>
      <c r="AA49" s="51">
        <f t="shared" si="14"/>
        <v>0</v>
      </c>
      <c r="AB49" s="51">
        <f t="shared" si="15"/>
        <v>0</v>
      </c>
      <c r="AC49" s="51">
        <f t="shared" si="16"/>
        <v>0</v>
      </c>
      <c r="AD49" s="51">
        <f t="shared" si="17"/>
        <v>0</v>
      </c>
      <c r="AE49" s="51">
        <f t="shared" si="18"/>
        <v>0</v>
      </c>
      <c r="AF49" s="51">
        <f t="shared" si="19"/>
        <v>0</v>
      </c>
      <c r="AG49" s="50">
        <f t="shared" si="20"/>
        <v>0</v>
      </c>
      <c r="AH49" s="78">
        <v>180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ht="12.75" customHeight="1">
      <c r="A50" s="67" t="s">
        <v>15</v>
      </c>
      <c r="B50" s="61"/>
      <c r="C50" s="61"/>
      <c r="D50" s="79"/>
      <c r="E50" s="80"/>
      <c r="F50" s="81"/>
      <c r="G50" s="81"/>
      <c r="H50" s="68">
        <f t="shared" si="0"/>
      </c>
      <c r="I50" s="69">
        <f t="shared" si="1"/>
      </c>
      <c r="J50" s="69" t="str">
        <f t="shared" si="2"/>
        <v>-</v>
      </c>
      <c r="K50" s="69" t="str">
        <f t="shared" si="21"/>
        <v>-</v>
      </c>
      <c r="L50" s="92"/>
      <c r="M50" s="2"/>
      <c r="N50" s="50" t="str">
        <f t="shared" si="3"/>
        <v>AK</v>
      </c>
      <c r="O50" s="50" t="str">
        <f t="shared" si="4"/>
        <v>-</v>
      </c>
      <c r="P50" s="2"/>
      <c r="Q50" s="50">
        <f t="shared" si="5"/>
        <v>0</v>
      </c>
      <c r="R50" s="51">
        <f t="shared" si="6"/>
        <v>0</v>
      </c>
      <c r="S50" s="51"/>
      <c r="T50" s="51">
        <f t="shared" si="7"/>
        <v>0</v>
      </c>
      <c r="U50" s="50">
        <f t="shared" si="8"/>
        <v>0</v>
      </c>
      <c r="V50" s="50">
        <f t="shared" si="9"/>
        <v>0</v>
      </c>
      <c r="W50" s="50">
        <f t="shared" si="10"/>
        <v>0</v>
      </c>
      <c r="X50" s="50">
        <f t="shared" si="11"/>
        <v>0</v>
      </c>
      <c r="Y50" s="50">
        <f t="shared" si="12"/>
        <v>0</v>
      </c>
      <c r="Z50" s="51">
        <f t="shared" si="13"/>
        <v>0</v>
      </c>
      <c r="AA50" s="51">
        <f t="shared" si="14"/>
        <v>0</v>
      </c>
      <c r="AB50" s="51">
        <f t="shared" si="15"/>
        <v>0</v>
      </c>
      <c r="AC50" s="51">
        <f t="shared" si="16"/>
        <v>0</v>
      </c>
      <c r="AD50" s="51">
        <f t="shared" si="17"/>
        <v>0</v>
      </c>
      <c r="AE50" s="51">
        <f t="shared" si="18"/>
        <v>0</v>
      </c>
      <c r="AF50" s="51">
        <f t="shared" si="19"/>
        <v>0</v>
      </c>
      <c r="AG50" s="50">
        <f t="shared" si="20"/>
        <v>0</v>
      </c>
      <c r="AH50" s="78">
        <v>185</v>
      </c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ht="12.75" customHeight="1">
      <c r="A51" s="67" t="s">
        <v>16</v>
      </c>
      <c r="B51" s="61"/>
      <c r="C51" s="61"/>
      <c r="D51" s="79"/>
      <c r="E51" s="80"/>
      <c r="F51" s="81"/>
      <c r="G51" s="81"/>
      <c r="H51" s="68">
        <f t="shared" si="0"/>
      </c>
      <c r="I51" s="69">
        <f t="shared" si="1"/>
      </c>
      <c r="J51" s="69" t="str">
        <f t="shared" si="2"/>
        <v>-</v>
      </c>
      <c r="K51" s="69" t="str">
        <f t="shared" si="21"/>
        <v>-</v>
      </c>
      <c r="L51" s="92"/>
      <c r="M51" s="3"/>
      <c r="N51" s="50" t="str">
        <f t="shared" si="3"/>
        <v>AL</v>
      </c>
      <c r="O51" s="50" t="str">
        <f t="shared" si="4"/>
        <v>-</v>
      </c>
      <c r="P51" s="3"/>
      <c r="Q51" s="50">
        <f t="shared" si="5"/>
        <v>0</v>
      </c>
      <c r="R51" s="51">
        <f t="shared" si="6"/>
        <v>0</v>
      </c>
      <c r="S51" s="51"/>
      <c r="T51" s="51">
        <f t="shared" si="7"/>
        <v>0</v>
      </c>
      <c r="U51" s="50">
        <f t="shared" si="8"/>
        <v>0</v>
      </c>
      <c r="V51" s="50">
        <f t="shared" si="9"/>
        <v>0</v>
      </c>
      <c r="W51" s="50">
        <f t="shared" si="10"/>
        <v>0</v>
      </c>
      <c r="X51" s="50">
        <f t="shared" si="11"/>
        <v>0</v>
      </c>
      <c r="Y51" s="50">
        <f t="shared" si="12"/>
        <v>0</v>
      </c>
      <c r="Z51" s="51">
        <f t="shared" si="13"/>
        <v>0</v>
      </c>
      <c r="AA51" s="51">
        <f t="shared" si="14"/>
        <v>0</v>
      </c>
      <c r="AB51" s="51">
        <f t="shared" si="15"/>
        <v>0</v>
      </c>
      <c r="AC51" s="51">
        <f t="shared" si="16"/>
        <v>0</v>
      </c>
      <c r="AD51" s="51">
        <f t="shared" si="17"/>
        <v>0</v>
      </c>
      <c r="AE51" s="51">
        <f t="shared" si="18"/>
        <v>0</v>
      </c>
      <c r="AF51" s="51">
        <f t="shared" si="19"/>
        <v>0</v>
      </c>
      <c r="AG51" s="50">
        <f t="shared" si="20"/>
        <v>0</v>
      </c>
      <c r="AH51" s="78">
        <v>190</v>
      </c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ht="12.75" customHeight="1">
      <c r="A52" s="67" t="s">
        <v>17</v>
      </c>
      <c r="B52" s="61"/>
      <c r="C52" s="61"/>
      <c r="D52" s="79"/>
      <c r="E52" s="80"/>
      <c r="F52" s="81"/>
      <c r="G52" s="81"/>
      <c r="H52" s="68">
        <f t="shared" si="0"/>
      </c>
      <c r="I52" s="69">
        <f t="shared" si="1"/>
      </c>
      <c r="J52" s="69" t="str">
        <f t="shared" si="2"/>
        <v>-</v>
      </c>
      <c r="K52" s="69" t="str">
        <f t="shared" si="21"/>
        <v>-</v>
      </c>
      <c r="L52" s="92"/>
      <c r="M52" s="2"/>
      <c r="N52" s="50" t="str">
        <f t="shared" si="3"/>
        <v>AM</v>
      </c>
      <c r="O52" s="50" t="str">
        <f t="shared" si="4"/>
        <v>-</v>
      </c>
      <c r="P52" s="2"/>
      <c r="Q52" s="50">
        <f t="shared" si="5"/>
        <v>0</v>
      </c>
      <c r="R52" s="51">
        <f t="shared" si="6"/>
        <v>0</v>
      </c>
      <c r="S52" s="51"/>
      <c r="T52" s="51">
        <f t="shared" si="7"/>
        <v>0</v>
      </c>
      <c r="U52" s="50">
        <f t="shared" si="8"/>
        <v>0</v>
      </c>
      <c r="V52" s="50">
        <f t="shared" si="9"/>
        <v>0</v>
      </c>
      <c r="W52" s="50">
        <f t="shared" si="10"/>
        <v>0</v>
      </c>
      <c r="X52" s="50">
        <f t="shared" si="11"/>
        <v>0</v>
      </c>
      <c r="Y52" s="50">
        <f t="shared" si="12"/>
        <v>0</v>
      </c>
      <c r="Z52" s="51">
        <f t="shared" si="13"/>
        <v>0</v>
      </c>
      <c r="AA52" s="51">
        <f t="shared" si="14"/>
        <v>0</v>
      </c>
      <c r="AB52" s="51">
        <f t="shared" si="15"/>
        <v>0</v>
      </c>
      <c r="AC52" s="51">
        <f t="shared" si="16"/>
        <v>0</v>
      </c>
      <c r="AD52" s="51">
        <f t="shared" si="17"/>
        <v>0</v>
      </c>
      <c r="AE52" s="51">
        <f t="shared" si="18"/>
        <v>0</v>
      </c>
      <c r="AF52" s="51">
        <f t="shared" si="19"/>
        <v>0</v>
      </c>
      <c r="AG52" s="50">
        <f t="shared" si="20"/>
        <v>0</v>
      </c>
      <c r="AH52" s="78">
        <v>195</v>
      </c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ht="12.75" customHeight="1">
      <c r="A53" s="67" t="s">
        <v>18</v>
      </c>
      <c r="B53" s="61"/>
      <c r="C53" s="61"/>
      <c r="D53" s="79"/>
      <c r="E53" s="80"/>
      <c r="F53" s="81"/>
      <c r="G53" s="81"/>
      <c r="H53" s="68">
        <f t="shared" si="0"/>
      </c>
      <c r="I53" s="69">
        <f t="shared" si="1"/>
      </c>
      <c r="J53" s="69" t="str">
        <f t="shared" si="2"/>
        <v>-</v>
      </c>
      <c r="K53" s="69" t="str">
        <f t="shared" si="21"/>
        <v>-</v>
      </c>
      <c r="L53" s="92"/>
      <c r="M53" s="3"/>
      <c r="N53" s="50" t="str">
        <f t="shared" si="3"/>
        <v>AN</v>
      </c>
      <c r="O53" s="50" t="str">
        <f t="shared" si="4"/>
        <v>-</v>
      </c>
      <c r="P53" s="3"/>
      <c r="Q53" s="50">
        <f t="shared" si="5"/>
        <v>0</v>
      </c>
      <c r="R53" s="51">
        <f t="shared" si="6"/>
        <v>0</v>
      </c>
      <c r="S53" s="51"/>
      <c r="T53" s="51">
        <f t="shared" si="7"/>
        <v>0</v>
      </c>
      <c r="U53" s="50">
        <f t="shared" si="8"/>
        <v>0</v>
      </c>
      <c r="V53" s="50">
        <f t="shared" si="9"/>
        <v>0</v>
      </c>
      <c r="W53" s="50">
        <f t="shared" si="10"/>
        <v>0</v>
      </c>
      <c r="X53" s="50">
        <f t="shared" si="11"/>
        <v>0</v>
      </c>
      <c r="Y53" s="50">
        <f t="shared" si="12"/>
        <v>0</v>
      </c>
      <c r="Z53" s="51">
        <f t="shared" si="13"/>
        <v>0</v>
      </c>
      <c r="AA53" s="51">
        <f t="shared" si="14"/>
        <v>0</v>
      </c>
      <c r="AB53" s="51">
        <f t="shared" si="15"/>
        <v>0</v>
      </c>
      <c r="AC53" s="51">
        <f t="shared" si="16"/>
        <v>0</v>
      </c>
      <c r="AD53" s="51">
        <f t="shared" si="17"/>
        <v>0</v>
      </c>
      <c r="AE53" s="51">
        <f t="shared" si="18"/>
        <v>0</v>
      </c>
      <c r="AF53" s="51">
        <f t="shared" si="19"/>
        <v>0</v>
      </c>
      <c r="AG53" s="50">
        <f t="shared" si="20"/>
        <v>0</v>
      </c>
      <c r="AH53" s="78">
        <v>200</v>
      </c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ht="12.75" customHeight="1">
      <c r="A54" s="67" t="s">
        <v>19</v>
      </c>
      <c r="B54" s="61"/>
      <c r="C54" s="61"/>
      <c r="D54" s="79"/>
      <c r="E54" s="80"/>
      <c r="F54" s="81"/>
      <c r="G54" s="81"/>
      <c r="H54" s="68">
        <f t="shared" si="0"/>
      </c>
      <c r="I54" s="69">
        <f t="shared" si="1"/>
      </c>
      <c r="J54" s="69" t="str">
        <f t="shared" si="2"/>
        <v>-</v>
      </c>
      <c r="K54" s="69" t="str">
        <f t="shared" si="21"/>
        <v>-</v>
      </c>
      <c r="L54" s="92"/>
      <c r="M54" s="2"/>
      <c r="N54" s="50" t="str">
        <f t="shared" si="3"/>
        <v>AO</v>
      </c>
      <c r="O54" s="50" t="str">
        <f t="shared" si="4"/>
        <v>-</v>
      </c>
      <c r="P54" s="2"/>
      <c r="Q54" s="50">
        <f t="shared" si="5"/>
        <v>0</v>
      </c>
      <c r="R54" s="51">
        <f t="shared" si="6"/>
        <v>0</v>
      </c>
      <c r="S54" s="51"/>
      <c r="T54" s="51">
        <f t="shared" si="7"/>
        <v>0</v>
      </c>
      <c r="U54" s="50">
        <f t="shared" si="8"/>
        <v>0</v>
      </c>
      <c r="V54" s="50">
        <f t="shared" si="9"/>
        <v>0</v>
      </c>
      <c r="W54" s="50">
        <f t="shared" si="10"/>
        <v>0</v>
      </c>
      <c r="X54" s="50">
        <f t="shared" si="11"/>
        <v>0</v>
      </c>
      <c r="Y54" s="50">
        <f t="shared" si="12"/>
        <v>0</v>
      </c>
      <c r="Z54" s="51">
        <f t="shared" si="13"/>
        <v>0</v>
      </c>
      <c r="AA54" s="51">
        <f t="shared" si="14"/>
        <v>0</v>
      </c>
      <c r="AB54" s="51">
        <f t="shared" si="15"/>
        <v>0</v>
      </c>
      <c r="AC54" s="51">
        <f t="shared" si="16"/>
        <v>0</v>
      </c>
      <c r="AD54" s="51">
        <f t="shared" si="17"/>
        <v>0</v>
      </c>
      <c r="AE54" s="51">
        <f t="shared" si="18"/>
        <v>0</v>
      </c>
      <c r="AF54" s="51">
        <f t="shared" si="19"/>
        <v>0</v>
      </c>
      <c r="AG54" s="50">
        <f t="shared" si="20"/>
        <v>0</v>
      </c>
      <c r="AH54" s="78">
        <v>205</v>
      </c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ht="12.75" customHeight="1">
      <c r="A55" s="67" t="s">
        <v>20</v>
      </c>
      <c r="B55" s="61"/>
      <c r="C55" s="61"/>
      <c r="D55" s="79"/>
      <c r="E55" s="80"/>
      <c r="F55" s="81"/>
      <c r="G55" s="81"/>
      <c r="H55" s="68">
        <f t="shared" si="0"/>
      </c>
      <c r="I55" s="69">
        <f t="shared" si="1"/>
      </c>
      <c r="J55" s="69" t="str">
        <f t="shared" si="2"/>
        <v>-</v>
      </c>
      <c r="K55" s="69" t="str">
        <f t="shared" si="21"/>
        <v>-</v>
      </c>
      <c r="L55" s="92"/>
      <c r="M55" s="3"/>
      <c r="N55" s="50" t="str">
        <f t="shared" si="3"/>
        <v>AP</v>
      </c>
      <c r="O55" s="50" t="str">
        <f t="shared" si="4"/>
        <v>-</v>
      </c>
      <c r="P55" s="3"/>
      <c r="Q55" s="50">
        <f t="shared" si="5"/>
        <v>0</v>
      </c>
      <c r="R55" s="51">
        <f t="shared" si="6"/>
        <v>0</v>
      </c>
      <c r="S55" s="51"/>
      <c r="T55" s="51">
        <f t="shared" si="7"/>
        <v>0</v>
      </c>
      <c r="U55" s="50">
        <f t="shared" si="8"/>
        <v>0</v>
      </c>
      <c r="V55" s="50">
        <f t="shared" si="9"/>
        <v>0</v>
      </c>
      <c r="W55" s="50">
        <f t="shared" si="10"/>
        <v>0</v>
      </c>
      <c r="X55" s="50">
        <f t="shared" si="11"/>
        <v>0</v>
      </c>
      <c r="Y55" s="50">
        <f t="shared" si="12"/>
        <v>0</v>
      </c>
      <c r="Z55" s="51">
        <f t="shared" si="13"/>
        <v>0</v>
      </c>
      <c r="AA55" s="51">
        <f t="shared" si="14"/>
        <v>0</v>
      </c>
      <c r="AB55" s="51">
        <f t="shared" si="15"/>
        <v>0</v>
      </c>
      <c r="AC55" s="51">
        <f t="shared" si="16"/>
        <v>0</v>
      </c>
      <c r="AD55" s="51">
        <f t="shared" si="17"/>
        <v>0</v>
      </c>
      <c r="AE55" s="51">
        <f t="shared" si="18"/>
        <v>0</v>
      </c>
      <c r="AF55" s="51">
        <f t="shared" si="19"/>
        <v>0</v>
      </c>
      <c r="AG55" s="50">
        <f t="shared" si="20"/>
        <v>0</v>
      </c>
      <c r="AH55" s="78">
        <v>210</v>
      </c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ht="12.75" customHeight="1">
      <c r="A56" s="67" t="s">
        <v>21</v>
      </c>
      <c r="B56" s="61"/>
      <c r="C56" s="61"/>
      <c r="D56" s="79"/>
      <c r="E56" s="80"/>
      <c r="F56" s="81"/>
      <c r="G56" s="81"/>
      <c r="H56" s="68">
        <f t="shared" si="0"/>
      </c>
      <c r="I56" s="69">
        <f t="shared" si="1"/>
      </c>
      <c r="J56" s="69" t="str">
        <f t="shared" si="2"/>
        <v>-</v>
      </c>
      <c r="K56" s="69" t="str">
        <f t="shared" si="21"/>
        <v>-</v>
      </c>
      <c r="L56" s="92"/>
      <c r="M56" s="3"/>
      <c r="N56" s="50" t="str">
        <f t="shared" si="3"/>
        <v>AQ</v>
      </c>
      <c r="O56" s="50" t="str">
        <f t="shared" si="4"/>
        <v>-</v>
      </c>
      <c r="P56" s="3"/>
      <c r="Q56" s="50">
        <f t="shared" si="5"/>
        <v>0</v>
      </c>
      <c r="R56" s="51">
        <f t="shared" si="6"/>
        <v>0</v>
      </c>
      <c r="S56" s="51"/>
      <c r="T56" s="51">
        <f t="shared" si="7"/>
        <v>0</v>
      </c>
      <c r="U56" s="50">
        <f t="shared" si="8"/>
        <v>0</v>
      </c>
      <c r="V56" s="50">
        <f t="shared" si="9"/>
        <v>0</v>
      </c>
      <c r="W56" s="50">
        <f t="shared" si="10"/>
        <v>0</v>
      </c>
      <c r="X56" s="50">
        <f t="shared" si="11"/>
        <v>0</v>
      </c>
      <c r="Y56" s="50">
        <f t="shared" si="12"/>
        <v>0</v>
      </c>
      <c r="Z56" s="51">
        <f t="shared" si="13"/>
        <v>0</v>
      </c>
      <c r="AA56" s="51">
        <f t="shared" si="14"/>
        <v>0</v>
      </c>
      <c r="AB56" s="51">
        <f t="shared" si="15"/>
        <v>0</v>
      </c>
      <c r="AC56" s="51">
        <f t="shared" si="16"/>
        <v>0</v>
      </c>
      <c r="AD56" s="51">
        <f t="shared" si="17"/>
        <v>0</v>
      </c>
      <c r="AE56" s="51">
        <f t="shared" si="18"/>
        <v>0</v>
      </c>
      <c r="AF56" s="51">
        <f t="shared" si="19"/>
        <v>0</v>
      </c>
      <c r="AG56" s="50">
        <f t="shared" si="20"/>
        <v>0</v>
      </c>
      <c r="AH56" s="78">
        <v>215</v>
      </c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ht="12.75" customHeight="1">
      <c r="A57" s="67" t="s">
        <v>22</v>
      </c>
      <c r="B57" s="61"/>
      <c r="C57" s="61"/>
      <c r="D57" s="79"/>
      <c r="E57" s="80"/>
      <c r="F57" s="81"/>
      <c r="G57" s="81"/>
      <c r="H57" s="68">
        <f t="shared" si="0"/>
      </c>
      <c r="I57" s="69">
        <f t="shared" si="1"/>
      </c>
      <c r="J57" s="69" t="str">
        <f t="shared" si="2"/>
        <v>-</v>
      </c>
      <c r="K57" s="69" t="str">
        <f t="shared" si="21"/>
        <v>-</v>
      </c>
      <c r="L57" s="92"/>
      <c r="M57" s="3"/>
      <c r="N57" s="50" t="str">
        <f t="shared" si="3"/>
        <v>AR</v>
      </c>
      <c r="O57" s="50" t="str">
        <f t="shared" si="4"/>
        <v>-</v>
      </c>
      <c r="P57" s="3"/>
      <c r="Q57" s="50">
        <f t="shared" si="5"/>
        <v>0</v>
      </c>
      <c r="R57" s="51">
        <f t="shared" si="6"/>
        <v>0</v>
      </c>
      <c r="S57" s="51"/>
      <c r="T57" s="51">
        <f t="shared" si="7"/>
        <v>0</v>
      </c>
      <c r="U57" s="50">
        <f t="shared" si="8"/>
        <v>0</v>
      </c>
      <c r="V57" s="50">
        <f t="shared" si="9"/>
        <v>0</v>
      </c>
      <c r="W57" s="50">
        <f t="shared" si="10"/>
        <v>0</v>
      </c>
      <c r="X57" s="50">
        <f t="shared" si="11"/>
        <v>0</v>
      </c>
      <c r="Y57" s="50">
        <f t="shared" si="12"/>
        <v>0</v>
      </c>
      <c r="Z57" s="51">
        <f t="shared" si="13"/>
        <v>0</v>
      </c>
      <c r="AA57" s="51">
        <f t="shared" si="14"/>
        <v>0</v>
      </c>
      <c r="AB57" s="51">
        <f t="shared" si="15"/>
        <v>0</v>
      </c>
      <c r="AC57" s="51">
        <f t="shared" si="16"/>
        <v>0</v>
      </c>
      <c r="AD57" s="51">
        <f t="shared" si="17"/>
        <v>0</v>
      </c>
      <c r="AE57" s="51">
        <f t="shared" si="18"/>
        <v>0</v>
      </c>
      <c r="AF57" s="51">
        <f t="shared" si="19"/>
        <v>0</v>
      </c>
      <c r="AG57" s="50">
        <f t="shared" si="20"/>
        <v>0</v>
      </c>
      <c r="AH57" s="78">
        <v>220</v>
      </c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ht="12.75" customHeight="1">
      <c r="A58" s="67" t="s">
        <v>23</v>
      </c>
      <c r="B58" s="61"/>
      <c r="C58" s="61"/>
      <c r="D58" s="79"/>
      <c r="E58" s="80"/>
      <c r="F58" s="81"/>
      <c r="G58" s="81"/>
      <c r="H58" s="68">
        <f t="shared" si="0"/>
      </c>
      <c r="I58" s="69">
        <f t="shared" si="1"/>
      </c>
      <c r="J58" s="69" t="str">
        <f t="shared" si="2"/>
        <v>-</v>
      </c>
      <c r="K58" s="69" t="str">
        <f t="shared" si="21"/>
        <v>-</v>
      </c>
      <c r="L58" s="92"/>
      <c r="M58" s="2"/>
      <c r="N58" s="50" t="str">
        <f t="shared" si="3"/>
        <v>AS</v>
      </c>
      <c r="O58" s="50" t="str">
        <f t="shared" si="4"/>
        <v>-</v>
      </c>
      <c r="P58" s="2"/>
      <c r="Q58" s="50">
        <f t="shared" si="5"/>
        <v>0</v>
      </c>
      <c r="R58" s="51">
        <f t="shared" si="6"/>
        <v>0</v>
      </c>
      <c r="S58" s="51"/>
      <c r="T58" s="51">
        <f t="shared" si="7"/>
        <v>0</v>
      </c>
      <c r="U58" s="50">
        <f t="shared" si="8"/>
        <v>0</v>
      </c>
      <c r="V58" s="50">
        <f t="shared" si="9"/>
        <v>0</v>
      </c>
      <c r="W58" s="50">
        <f t="shared" si="10"/>
        <v>0</v>
      </c>
      <c r="X58" s="50">
        <f t="shared" si="11"/>
        <v>0</v>
      </c>
      <c r="Y58" s="50">
        <f t="shared" si="12"/>
        <v>0</v>
      </c>
      <c r="Z58" s="51">
        <f t="shared" si="13"/>
        <v>0</v>
      </c>
      <c r="AA58" s="51">
        <f t="shared" si="14"/>
        <v>0</v>
      </c>
      <c r="AB58" s="51">
        <f t="shared" si="15"/>
        <v>0</v>
      </c>
      <c r="AC58" s="51">
        <f t="shared" si="16"/>
        <v>0</v>
      </c>
      <c r="AD58" s="51">
        <f t="shared" si="17"/>
        <v>0</v>
      </c>
      <c r="AE58" s="51">
        <f t="shared" si="18"/>
        <v>0</v>
      </c>
      <c r="AF58" s="51">
        <f t="shared" si="19"/>
        <v>0</v>
      </c>
      <c r="AG58" s="50">
        <f t="shared" si="20"/>
        <v>0</v>
      </c>
      <c r="AH58" s="78">
        <v>225</v>
      </c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ht="12.75" customHeight="1">
      <c r="A59" s="67" t="s">
        <v>24</v>
      </c>
      <c r="B59" s="61"/>
      <c r="C59" s="61"/>
      <c r="D59" s="79"/>
      <c r="E59" s="80"/>
      <c r="F59" s="81"/>
      <c r="G59" s="81"/>
      <c r="H59" s="68">
        <f t="shared" si="0"/>
      </c>
      <c r="I59" s="69">
        <f t="shared" si="1"/>
      </c>
      <c r="J59" s="69" t="str">
        <f t="shared" si="2"/>
        <v>-</v>
      </c>
      <c r="K59" s="69" t="str">
        <f t="shared" si="21"/>
        <v>-</v>
      </c>
      <c r="L59" s="92"/>
      <c r="M59" s="3"/>
      <c r="N59" s="50" t="str">
        <f t="shared" si="3"/>
        <v>AT</v>
      </c>
      <c r="O59" s="50" t="str">
        <f t="shared" si="4"/>
        <v>-</v>
      </c>
      <c r="P59" s="3"/>
      <c r="Q59" s="50">
        <f t="shared" si="5"/>
        <v>0</v>
      </c>
      <c r="R59" s="51">
        <f t="shared" si="6"/>
        <v>0</v>
      </c>
      <c r="S59" s="51"/>
      <c r="T59" s="51">
        <f t="shared" si="7"/>
        <v>0</v>
      </c>
      <c r="U59" s="50">
        <f t="shared" si="8"/>
        <v>0</v>
      </c>
      <c r="V59" s="50">
        <f t="shared" si="9"/>
        <v>0</v>
      </c>
      <c r="W59" s="50">
        <f t="shared" si="10"/>
        <v>0</v>
      </c>
      <c r="X59" s="50">
        <f t="shared" si="11"/>
        <v>0</v>
      </c>
      <c r="Y59" s="50">
        <f t="shared" si="12"/>
        <v>0</v>
      </c>
      <c r="Z59" s="51">
        <f t="shared" si="13"/>
        <v>0</v>
      </c>
      <c r="AA59" s="51">
        <f t="shared" si="14"/>
        <v>0</v>
      </c>
      <c r="AB59" s="51">
        <f t="shared" si="15"/>
        <v>0</v>
      </c>
      <c r="AC59" s="51">
        <f t="shared" si="16"/>
        <v>0</v>
      </c>
      <c r="AD59" s="51">
        <f t="shared" si="17"/>
        <v>0</v>
      </c>
      <c r="AE59" s="51">
        <f t="shared" si="18"/>
        <v>0</v>
      </c>
      <c r="AF59" s="51">
        <f t="shared" si="19"/>
        <v>0</v>
      </c>
      <c r="AG59" s="50">
        <f t="shared" si="20"/>
        <v>0</v>
      </c>
      <c r="AH59" s="78">
        <v>230</v>
      </c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ht="12.75" customHeight="1">
      <c r="A60" s="67" t="s">
        <v>25</v>
      </c>
      <c r="B60" s="61"/>
      <c r="C60" s="61"/>
      <c r="D60" s="79"/>
      <c r="E60" s="80"/>
      <c r="F60" s="81"/>
      <c r="G60" s="81"/>
      <c r="H60" s="68">
        <f t="shared" si="0"/>
      </c>
      <c r="I60" s="69">
        <f t="shared" si="1"/>
      </c>
      <c r="J60" s="69" t="str">
        <f t="shared" si="2"/>
        <v>-</v>
      </c>
      <c r="K60" s="69" t="str">
        <f t="shared" si="21"/>
        <v>-</v>
      </c>
      <c r="L60" s="92"/>
      <c r="M60" s="2"/>
      <c r="N60" s="50" t="str">
        <f t="shared" si="3"/>
        <v>AU</v>
      </c>
      <c r="O60" s="50" t="str">
        <f t="shared" si="4"/>
        <v>-</v>
      </c>
      <c r="P60" s="2"/>
      <c r="Q60" s="50">
        <f t="shared" si="5"/>
        <v>0</v>
      </c>
      <c r="R60" s="51">
        <f t="shared" si="6"/>
        <v>0</v>
      </c>
      <c r="S60" s="51"/>
      <c r="T60" s="51">
        <f t="shared" si="7"/>
        <v>0</v>
      </c>
      <c r="U60" s="50">
        <f t="shared" si="8"/>
        <v>0</v>
      </c>
      <c r="V60" s="50">
        <f t="shared" si="9"/>
        <v>0</v>
      </c>
      <c r="W60" s="50">
        <f t="shared" si="10"/>
        <v>0</v>
      </c>
      <c r="X60" s="50">
        <f t="shared" si="11"/>
        <v>0</v>
      </c>
      <c r="Y60" s="50">
        <f t="shared" si="12"/>
        <v>0</v>
      </c>
      <c r="Z60" s="51">
        <f t="shared" si="13"/>
        <v>0</v>
      </c>
      <c r="AA60" s="51">
        <f t="shared" si="14"/>
        <v>0</v>
      </c>
      <c r="AB60" s="51">
        <f t="shared" si="15"/>
        <v>0</v>
      </c>
      <c r="AC60" s="51">
        <f t="shared" si="16"/>
        <v>0</v>
      </c>
      <c r="AD60" s="51">
        <f t="shared" si="17"/>
        <v>0</v>
      </c>
      <c r="AE60" s="51">
        <f t="shared" si="18"/>
        <v>0</v>
      </c>
      <c r="AF60" s="51">
        <f t="shared" si="19"/>
        <v>0</v>
      </c>
      <c r="AG60" s="50">
        <f t="shared" si="20"/>
        <v>0</v>
      </c>
      <c r="AH60" s="78">
        <v>235</v>
      </c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ht="12.75" customHeight="1">
      <c r="A61" s="67" t="s">
        <v>26</v>
      </c>
      <c r="B61" s="61"/>
      <c r="C61" s="61"/>
      <c r="D61" s="79"/>
      <c r="E61" s="80"/>
      <c r="F61" s="81"/>
      <c r="G61" s="81"/>
      <c r="H61" s="68">
        <f t="shared" si="0"/>
      </c>
      <c r="I61" s="69">
        <f t="shared" si="1"/>
      </c>
      <c r="J61" s="69" t="str">
        <f t="shared" si="2"/>
        <v>-</v>
      </c>
      <c r="K61" s="69" t="str">
        <f t="shared" si="21"/>
        <v>-</v>
      </c>
      <c r="L61" s="92"/>
      <c r="M61" s="3"/>
      <c r="N61" s="50" t="str">
        <f t="shared" si="3"/>
        <v>AV</v>
      </c>
      <c r="O61" s="50" t="str">
        <f t="shared" si="4"/>
        <v>-</v>
      </c>
      <c r="P61" s="3"/>
      <c r="Q61" s="50">
        <f t="shared" si="5"/>
        <v>0</v>
      </c>
      <c r="R61" s="51">
        <f t="shared" si="6"/>
        <v>0</v>
      </c>
      <c r="S61" s="51"/>
      <c r="T61" s="51">
        <f t="shared" si="7"/>
        <v>0</v>
      </c>
      <c r="U61" s="50">
        <f t="shared" si="8"/>
        <v>0</v>
      </c>
      <c r="V61" s="50">
        <f t="shared" si="9"/>
        <v>0</v>
      </c>
      <c r="W61" s="50">
        <f t="shared" si="10"/>
        <v>0</v>
      </c>
      <c r="X61" s="50">
        <f t="shared" si="11"/>
        <v>0</v>
      </c>
      <c r="Y61" s="50">
        <f t="shared" si="12"/>
        <v>0</v>
      </c>
      <c r="Z61" s="51">
        <f t="shared" si="13"/>
        <v>0</v>
      </c>
      <c r="AA61" s="51">
        <f t="shared" si="14"/>
        <v>0</v>
      </c>
      <c r="AB61" s="51">
        <f t="shared" si="15"/>
        <v>0</v>
      </c>
      <c r="AC61" s="51">
        <f t="shared" si="16"/>
        <v>0</v>
      </c>
      <c r="AD61" s="51">
        <f t="shared" si="17"/>
        <v>0</v>
      </c>
      <c r="AE61" s="51">
        <f t="shared" si="18"/>
        <v>0</v>
      </c>
      <c r="AF61" s="51">
        <f t="shared" si="19"/>
        <v>0</v>
      </c>
      <c r="AG61" s="50">
        <f t="shared" si="20"/>
        <v>0</v>
      </c>
      <c r="AH61" s="78">
        <v>240</v>
      </c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ht="12.75" customHeight="1">
      <c r="A62" s="67" t="s">
        <v>27</v>
      </c>
      <c r="B62" s="61"/>
      <c r="C62" s="61"/>
      <c r="D62" s="79"/>
      <c r="E62" s="80"/>
      <c r="F62" s="81"/>
      <c r="G62" s="81"/>
      <c r="H62" s="68">
        <f t="shared" si="0"/>
      </c>
      <c r="I62" s="69">
        <f t="shared" si="1"/>
      </c>
      <c r="J62" s="69" t="str">
        <f t="shared" si="2"/>
        <v>-</v>
      </c>
      <c r="K62" s="69" t="str">
        <f t="shared" si="21"/>
        <v>-</v>
      </c>
      <c r="L62" s="92"/>
      <c r="M62" s="2"/>
      <c r="N62" s="50" t="str">
        <f t="shared" si="3"/>
        <v>AW</v>
      </c>
      <c r="O62" s="50" t="str">
        <f t="shared" si="4"/>
        <v>-</v>
      </c>
      <c r="P62" s="2"/>
      <c r="Q62" s="50">
        <f t="shared" si="5"/>
        <v>0</v>
      </c>
      <c r="R62" s="51">
        <f t="shared" si="6"/>
        <v>0</v>
      </c>
      <c r="S62" s="51"/>
      <c r="T62" s="51">
        <f t="shared" si="7"/>
        <v>0</v>
      </c>
      <c r="U62" s="50">
        <f t="shared" si="8"/>
        <v>0</v>
      </c>
      <c r="V62" s="50">
        <f t="shared" si="9"/>
        <v>0</v>
      </c>
      <c r="W62" s="50">
        <f t="shared" si="10"/>
        <v>0</v>
      </c>
      <c r="X62" s="50">
        <f t="shared" si="11"/>
        <v>0</v>
      </c>
      <c r="Y62" s="50">
        <f t="shared" si="12"/>
        <v>0</v>
      </c>
      <c r="Z62" s="51">
        <f t="shared" si="13"/>
        <v>0</v>
      </c>
      <c r="AA62" s="51">
        <f t="shared" si="14"/>
        <v>0</v>
      </c>
      <c r="AB62" s="51">
        <f t="shared" si="15"/>
        <v>0</v>
      </c>
      <c r="AC62" s="51">
        <f t="shared" si="16"/>
        <v>0</v>
      </c>
      <c r="AD62" s="51">
        <f t="shared" si="17"/>
        <v>0</v>
      </c>
      <c r="AE62" s="51">
        <f t="shared" si="18"/>
        <v>0</v>
      </c>
      <c r="AF62" s="51">
        <f t="shared" si="19"/>
        <v>0</v>
      </c>
      <c r="AG62" s="50">
        <f t="shared" si="20"/>
        <v>0</v>
      </c>
      <c r="AH62" s="78">
        <v>245</v>
      </c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ht="12.75" customHeight="1">
      <c r="A63" s="67" t="s">
        <v>28</v>
      </c>
      <c r="B63" s="61"/>
      <c r="C63" s="61"/>
      <c r="D63" s="79"/>
      <c r="E63" s="80"/>
      <c r="F63" s="81"/>
      <c r="G63" s="81"/>
      <c r="H63" s="68">
        <f t="shared" si="0"/>
      </c>
      <c r="I63" s="69">
        <f t="shared" si="1"/>
      </c>
      <c r="J63" s="69" t="str">
        <f t="shared" si="2"/>
        <v>-</v>
      </c>
      <c r="K63" s="69" t="str">
        <f t="shared" si="21"/>
        <v>-</v>
      </c>
      <c r="L63" s="92"/>
      <c r="M63" s="2"/>
      <c r="N63" s="50" t="str">
        <f t="shared" si="3"/>
        <v>AX</v>
      </c>
      <c r="O63" s="50" t="str">
        <f t="shared" si="4"/>
        <v>-</v>
      </c>
      <c r="P63" s="2"/>
      <c r="Q63" s="50">
        <f t="shared" si="5"/>
        <v>0</v>
      </c>
      <c r="R63" s="51">
        <f t="shared" si="6"/>
        <v>0</v>
      </c>
      <c r="S63" s="51"/>
      <c r="T63" s="51">
        <f t="shared" si="7"/>
        <v>0</v>
      </c>
      <c r="U63" s="50">
        <f t="shared" si="8"/>
        <v>0</v>
      </c>
      <c r="V63" s="50">
        <f t="shared" si="9"/>
        <v>0</v>
      </c>
      <c r="W63" s="50">
        <f t="shared" si="10"/>
        <v>0</v>
      </c>
      <c r="X63" s="50">
        <f t="shared" si="11"/>
        <v>0</v>
      </c>
      <c r="Y63" s="50">
        <f t="shared" si="12"/>
        <v>0</v>
      </c>
      <c r="Z63" s="51">
        <f t="shared" si="13"/>
        <v>0</v>
      </c>
      <c r="AA63" s="51">
        <f t="shared" si="14"/>
        <v>0</v>
      </c>
      <c r="AB63" s="51">
        <f t="shared" si="15"/>
        <v>0</v>
      </c>
      <c r="AC63" s="51">
        <f t="shared" si="16"/>
        <v>0</v>
      </c>
      <c r="AD63" s="51">
        <f t="shared" si="17"/>
        <v>0</v>
      </c>
      <c r="AE63" s="51">
        <f t="shared" si="18"/>
        <v>0</v>
      </c>
      <c r="AF63" s="51">
        <f t="shared" si="19"/>
        <v>0</v>
      </c>
      <c r="AG63" s="50">
        <f t="shared" si="20"/>
        <v>0</v>
      </c>
      <c r="AH63" s="78">
        <v>250</v>
      </c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ht="12.75" customHeight="1">
      <c r="A64" s="67" t="s">
        <v>29</v>
      </c>
      <c r="B64" s="61"/>
      <c r="C64" s="61"/>
      <c r="D64" s="79"/>
      <c r="E64" s="80"/>
      <c r="F64" s="81"/>
      <c r="G64" s="81"/>
      <c r="H64" s="68">
        <f t="shared" si="0"/>
      </c>
      <c r="I64" s="69">
        <f t="shared" si="1"/>
      </c>
      <c r="J64" s="69" t="str">
        <f t="shared" si="2"/>
        <v>-</v>
      </c>
      <c r="K64" s="69" t="str">
        <f t="shared" si="21"/>
        <v>-</v>
      </c>
      <c r="L64" s="92"/>
      <c r="M64" s="2"/>
      <c r="N64" s="50" t="str">
        <f t="shared" si="3"/>
        <v>AY</v>
      </c>
      <c r="O64" s="50" t="str">
        <f t="shared" si="4"/>
        <v>-</v>
      </c>
      <c r="P64" s="2"/>
      <c r="Q64" s="50">
        <f t="shared" si="5"/>
        <v>0</v>
      </c>
      <c r="R64" s="51">
        <f t="shared" si="6"/>
        <v>0</v>
      </c>
      <c r="S64" s="51"/>
      <c r="T64" s="51">
        <f t="shared" si="7"/>
        <v>0</v>
      </c>
      <c r="U64" s="50">
        <f t="shared" si="8"/>
        <v>0</v>
      </c>
      <c r="V64" s="50">
        <f t="shared" si="9"/>
        <v>0</v>
      </c>
      <c r="W64" s="50">
        <f t="shared" si="10"/>
        <v>0</v>
      </c>
      <c r="X64" s="50">
        <f t="shared" si="11"/>
        <v>0</v>
      </c>
      <c r="Y64" s="50">
        <f t="shared" si="12"/>
        <v>0</v>
      </c>
      <c r="Z64" s="51">
        <f t="shared" si="13"/>
        <v>0</v>
      </c>
      <c r="AA64" s="51">
        <f t="shared" si="14"/>
        <v>0</v>
      </c>
      <c r="AB64" s="51">
        <f t="shared" si="15"/>
        <v>0</v>
      </c>
      <c r="AC64" s="51">
        <f t="shared" si="16"/>
        <v>0</v>
      </c>
      <c r="AD64" s="51">
        <f t="shared" si="17"/>
        <v>0</v>
      </c>
      <c r="AE64" s="51">
        <f t="shared" si="18"/>
        <v>0</v>
      </c>
      <c r="AF64" s="51">
        <f t="shared" si="19"/>
        <v>0</v>
      </c>
      <c r="AG64" s="50">
        <f t="shared" si="20"/>
        <v>0</v>
      </c>
      <c r="AH64" s="78">
        <v>255</v>
      </c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ht="12.75" customHeight="1">
      <c r="A65" s="67" t="s">
        <v>30</v>
      </c>
      <c r="B65" s="61"/>
      <c r="C65" s="61"/>
      <c r="D65" s="79"/>
      <c r="E65" s="80"/>
      <c r="F65" s="81"/>
      <c r="G65" s="81"/>
      <c r="H65" s="68">
        <f t="shared" si="0"/>
      </c>
      <c r="I65" s="69">
        <f t="shared" si="1"/>
      </c>
      <c r="J65" s="69" t="str">
        <f t="shared" si="2"/>
        <v>-</v>
      </c>
      <c r="K65" s="69" t="str">
        <f t="shared" si="21"/>
        <v>-</v>
      </c>
      <c r="L65" s="92"/>
      <c r="M65" s="2"/>
      <c r="N65" s="50" t="str">
        <f t="shared" si="3"/>
        <v>AZ</v>
      </c>
      <c r="O65" s="50" t="str">
        <f t="shared" si="4"/>
        <v>-</v>
      </c>
      <c r="P65" s="2"/>
      <c r="Q65" s="50">
        <f t="shared" si="5"/>
        <v>0</v>
      </c>
      <c r="R65" s="51">
        <f t="shared" si="6"/>
        <v>0</v>
      </c>
      <c r="S65" s="51"/>
      <c r="T65" s="51">
        <f t="shared" si="7"/>
        <v>0</v>
      </c>
      <c r="U65" s="50">
        <f t="shared" si="8"/>
        <v>0</v>
      </c>
      <c r="V65" s="50">
        <f t="shared" si="9"/>
        <v>0</v>
      </c>
      <c r="W65" s="50">
        <f t="shared" si="10"/>
        <v>0</v>
      </c>
      <c r="X65" s="50">
        <f t="shared" si="11"/>
        <v>0</v>
      </c>
      <c r="Y65" s="50">
        <f t="shared" si="12"/>
        <v>0</v>
      </c>
      <c r="Z65" s="51">
        <f t="shared" si="13"/>
        <v>0</v>
      </c>
      <c r="AA65" s="51">
        <f t="shared" si="14"/>
        <v>0</v>
      </c>
      <c r="AB65" s="51">
        <f t="shared" si="15"/>
        <v>0</v>
      </c>
      <c r="AC65" s="51">
        <f t="shared" si="16"/>
        <v>0</v>
      </c>
      <c r="AD65" s="51">
        <f t="shared" si="17"/>
        <v>0</v>
      </c>
      <c r="AE65" s="51">
        <f t="shared" si="18"/>
        <v>0</v>
      </c>
      <c r="AF65" s="51">
        <f t="shared" si="19"/>
        <v>0</v>
      </c>
      <c r="AG65" s="50">
        <f t="shared" si="20"/>
        <v>0</v>
      </c>
      <c r="AH65" s="78">
        <v>260</v>
      </c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ht="12.75" customHeight="1">
      <c r="A66" s="67" t="s">
        <v>31</v>
      </c>
      <c r="B66" s="61"/>
      <c r="C66" s="61"/>
      <c r="D66" s="79"/>
      <c r="E66" s="80"/>
      <c r="F66" s="81"/>
      <c r="G66" s="81"/>
      <c r="H66" s="68">
        <f t="shared" si="0"/>
      </c>
      <c r="I66" s="69">
        <f t="shared" si="1"/>
      </c>
      <c r="J66" s="69" t="str">
        <f t="shared" si="2"/>
        <v>-</v>
      </c>
      <c r="K66" s="69" t="str">
        <f t="shared" si="21"/>
        <v>-</v>
      </c>
      <c r="L66" s="92"/>
      <c r="M66" s="2"/>
      <c r="N66" s="50" t="str">
        <f t="shared" si="3"/>
        <v>BA</v>
      </c>
      <c r="O66" s="50" t="str">
        <f t="shared" si="4"/>
        <v>-</v>
      </c>
      <c r="P66" s="2"/>
      <c r="Q66" s="50">
        <f t="shared" si="5"/>
        <v>0</v>
      </c>
      <c r="R66" s="51">
        <f t="shared" si="6"/>
        <v>0</v>
      </c>
      <c r="S66" s="51"/>
      <c r="T66" s="51">
        <f t="shared" si="7"/>
        <v>0</v>
      </c>
      <c r="U66" s="50">
        <f t="shared" si="8"/>
        <v>0</v>
      </c>
      <c r="V66" s="50">
        <f t="shared" si="9"/>
        <v>0</v>
      </c>
      <c r="W66" s="50">
        <f t="shared" si="10"/>
        <v>0</v>
      </c>
      <c r="X66" s="50">
        <f t="shared" si="11"/>
        <v>0</v>
      </c>
      <c r="Y66" s="50">
        <f t="shared" si="12"/>
        <v>0</v>
      </c>
      <c r="Z66" s="51">
        <f t="shared" si="13"/>
        <v>0</v>
      </c>
      <c r="AA66" s="51">
        <f t="shared" si="14"/>
        <v>0</v>
      </c>
      <c r="AB66" s="51">
        <f t="shared" si="15"/>
        <v>0</v>
      </c>
      <c r="AC66" s="51">
        <f t="shared" si="16"/>
        <v>0</v>
      </c>
      <c r="AD66" s="51">
        <f t="shared" si="17"/>
        <v>0</v>
      </c>
      <c r="AE66" s="51">
        <f t="shared" si="18"/>
        <v>0</v>
      </c>
      <c r="AF66" s="51">
        <f t="shared" si="19"/>
        <v>0</v>
      </c>
      <c r="AG66" s="50">
        <f t="shared" si="20"/>
        <v>0</v>
      </c>
      <c r="AH66" s="78">
        <v>265</v>
      </c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ht="12.75" customHeight="1">
      <c r="A67" s="67" t="s">
        <v>5</v>
      </c>
      <c r="B67" s="61"/>
      <c r="C67" s="61"/>
      <c r="D67" s="79"/>
      <c r="E67" s="80"/>
      <c r="F67" s="81"/>
      <c r="G67" s="81"/>
      <c r="H67" s="68">
        <f t="shared" si="0"/>
      </c>
      <c r="I67" s="69">
        <f t="shared" si="1"/>
      </c>
      <c r="J67" s="69" t="str">
        <f t="shared" si="2"/>
        <v>-</v>
      </c>
      <c r="K67" s="69" t="str">
        <f t="shared" si="21"/>
        <v>-</v>
      </c>
      <c r="L67" s="92"/>
      <c r="M67" s="3"/>
      <c r="N67" s="50" t="str">
        <f t="shared" si="3"/>
        <v>BB</v>
      </c>
      <c r="O67" s="50" t="str">
        <f t="shared" si="4"/>
        <v>-</v>
      </c>
      <c r="P67" s="3"/>
      <c r="Q67" s="50">
        <f t="shared" si="5"/>
        <v>0</v>
      </c>
      <c r="R67" s="51">
        <f t="shared" si="6"/>
        <v>0</v>
      </c>
      <c r="S67" s="51"/>
      <c r="T67" s="51">
        <f t="shared" si="7"/>
        <v>0</v>
      </c>
      <c r="U67" s="50">
        <f t="shared" si="8"/>
        <v>0</v>
      </c>
      <c r="V67" s="50">
        <f t="shared" si="9"/>
        <v>0</v>
      </c>
      <c r="W67" s="50">
        <f t="shared" si="10"/>
        <v>0</v>
      </c>
      <c r="X67" s="50">
        <f t="shared" si="11"/>
        <v>0</v>
      </c>
      <c r="Y67" s="50">
        <f t="shared" si="12"/>
        <v>0</v>
      </c>
      <c r="Z67" s="51">
        <f t="shared" si="13"/>
        <v>0</v>
      </c>
      <c r="AA67" s="51">
        <f t="shared" si="14"/>
        <v>0</v>
      </c>
      <c r="AB67" s="51">
        <f t="shared" si="15"/>
        <v>0</v>
      </c>
      <c r="AC67" s="51">
        <f t="shared" si="16"/>
        <v>0</v>
      </c>
      <c r="AD67" s="51">
        <f t="shared" si="17"/>
        <v>0</v>
      </c>
      <c r="AE67" s="51">
        <f t="shared" si="18"/>
        <v>0</v>
      </c>
      <c r="AF67" s="51">
        <f t="shared" si="19"/>
        <v>0</v>
      </c>
      <c r="AG67" s="50">
        <f t="shared" si="20"/>
        <v>0</v>
      </c>
      <c r="AH67" s="78">
        <v>270</v>
      </c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ht="12.75" customHeight="1">
      <c r="A68" s="4"/>
      <c r="B68" s="4"/>
      <c r="C68" s="4"/>
      <c r="D68" s="6"/>
      <c r="E68" s="2"/>
      <c r="F68" s="5"/>
      <c r="G68" s="5"/>
      <c r="H68" s="7"/>
      <c r="I68" s="8"/>
      <c r="J68" s="8"/>
      <c r="K68" s="8"/>
      <c r="L68" s="10"/>
      <c r="M68" s="3"/>
      <c r="P68" s="3"/>
      <c r="Q68" s="43"/>
      <c r="R68" s="38"/>
      <c r="AH68" s="78">
        <v>275</v>
      </c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ht="12.75" customHeight="1">
      <c r="A69" s="4"/>
      <c r="B69" s="4"/>
      <c r="C69" s="4"/>
      <c r="D69" s="6"/>
      <c r="E69" s="2"/>
      <c r="F69" s="5"/>
      <c r="G69" s="5"/>
      <c r="H69" s="7"/>
      <c r="I69" s="8"/>
      <c r="J69" s="8"/>
      <c r="K69" s="8"/>
      <c r="L69" s="3"/>
      <c r="M69" s="3"/>
      <c r="P69" s="3"/>
      <c r="Q69" s="43"/>
      <c r="R69" s="38"/>
      <c r="AH69" s="78">
        <v>280</v>
      </c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ht="12.75" customHeight="1">
      <c r="A70" s="4"/>
      <c r="B70" s="4"/>
      <c r="C70" s="4"/>
      <c r="D70" s="6"/>
      <c r="E70" s="2"/>
      <c r="F70" s="5"/>
      <c r="G70" s="5"/>
      <c r="H70" s="7"/>
      <c r="I70" s="8"/>
      <c r="J70" s="8"/>
      <c r="K70" s="8"/>
      <c r="L70" s="10"/>
      <c r="M70" s="2"/>
      <c r="P70" s="2"/>
      <c r="Q70" s="43"/>
      <c r="R70" s="38"/>
      <c r="AH70" s="78">
        <v>285</v>
      </c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34" ht="12.75" customHeight="1">
      <c r="A71" s="4"/>
      <c r="B71" s="4"/>
      <c r="C71" s="4"/>
      <c r="D71" s="6"/>
      <c r="E71" s="2"/>
      <c r="F71" s="5"/>
      <c r="G71" s="5"/>
      <c r="H71" s="7"/>
      <c r="I71" s="8"/>
      <c r="J71" s="8"/>
      <c r="K71" s="8"/>
      <c r="L71" s="3"/>
      <c r="M71" s="3"/>
      <c r="P71" s="3"/>
      <c r="AH71" s="78">
        <v>290</v>
      </c>
    </row>
    <row r="72" spans="1:34" ht="12.75" customHeight="1">
      <c r="A72" s="4"/>
      <c r="B72" s="4"/>
      <c r="C72" s="4"/>
      <c r="D72" s="6"/>
      <c r="E72" s="2"/>
      <c r="F72" s="5"/>
      <c r="G72" s="5"/>
      <c r="H72" s="7"/>
      <c r="I72" s="8"/>
      <c r="J72" s="8"/>
      <c r="K72" s="8"/>
      <c r="L72" s="10"/>
      <c r="M72" s="2"/>
      <c r="P72" s="2"/>
      <c r="AH72" s="78">
        <v>295</v>
      </c>
    </row>
    <row r="73" spans="1:34" ht="12.75" customHeight="1">
      <c r="A73" s="4"/>
      <c r="B73" s="4"/>
      <c r="C73" s="4"/>
      <c r="D73" s="6"/>
      <c r="E73" s="2"/>
      <c r="F73" s="5"/>
      <c r="G73" s="5"/>
      <c r="H73" s="7"/>
      <c r="I73" s="8"/>
      <c r="J73" s="8"/>
      <c r="K73" s="8"/>
      <c r="L73" s="3"/>
      <c r="M73" s="3"/>
      <c r="P73" s="3"/>
      <c r="Q73" s="43"/>
      <c r="R73" s="38"/>
      <c r="AH73" s="78">
        <v>300</v>
      </c>
    </row>
    <row r="74" spans="1:34" ht="12.75" customHeight="1">
      <c r="A74" s="4"/>
      <c r="B74" s="4"/>
      <c r="C74" s="4"/>
      <c r="D74" s="6"/>
      <c r="E74" s="2"/>
      <c r="F74" s="5"/>
      <c r="G74" s="5"/>
      <c r="H74" s="7"/>
      <c r="I74" s="8"/>
      <c r="J74" s="8"/>
      <c r="K74" s="8"/>
      <c r="L74" s="3"/>
      <c r="M74" s="2"/>
      <c r="P74" s="2"/>
      <c r="Q74" s="43"/>
      <c r="R74" s="38"/>
      <c r="AH74" s="78">
        <v>305</v>
      </c>
    </row>
    <row r="75" spans="1:34" ht="12.75" customHeight="1">
      <c r="A75" s="4"/>
      <c r="B75" s="4"/>
      <c r="C75" s="4"/>
      <c r="D75" s="6"/>
      <c r="E75" s="2"/>
      <c r="F75" s="5"/>
      <c r="G75" s="5"/>
      <c r="H75" s="7"/>
      <c r="I75" s="8"/>
      <c r="J75" s="8"/>
      <c r="K75" s="8"/>
      <c r="L75" s="3"/>
      <c r="M75" s="3"/>
      <c r="P75" s="3"/>
      <c r="Q75" s="43"/>
      <c r="R75" s="38"/>
      <c r="AH75" s="78">
        <v>310</v>
      </c>
    </row>
    <row r="76" spans="1:34" ht="12.75" customHeight="1">
      <c r="A76" s="4"/>
      <c r="B76" s="4"/>
      <c r="C76" s="55"/>
      <c r="D76" s="6"/>
      <c r="E76" s="2"/>
      <c r="F76" s="5"/>
      <c r="G76" s="5"/>
      <c r="H76" s="7"/>
      <c r="I76" s="8"/>
      <c r="J76" s="8"/>
      <c r="K76" s="8"/>
      <c r="L76" s="10"/>
      <c r="M76" s="3"/>
      <c r="P76" s="3"/>
      <c r="Q76" s="43"/>
      <c r="R76" s="38"/>
      <c r="AH76" s="78">
        <v>315</v>
      </c>
    </row>
    <row r="77" spans="1:34" ht="12.75" customHeight="1">
      <c r="A77" s="4"/>
      <c r="B77" s="4"/>
      <c r="C77" s="55"/>
      <c r="D77" s="6"/>
      <c r="E77" s="2"/>
      <c r="F77" s="5"/>
      <c r="G77" s="5"/>
      <c r="H77" s="7"/>
      <c r="I77" s="8"/>
      <c r="J77" s="8"/>
      <c r="K77" s="8"/>
      <c r="L77" s="3"/>
      <c r="M77" s="3"/>
      <c r="P77" s="3"/>
      <c r="Q77" s="43"/>
      <c r="R77" s="38"/>
      <c r="AH77" s="78">
        <v>320</v>
      </c>
    </row>
    <row r="78" spans="1:34" ht="12.75" customHeight="1">
      <c r="A78" s="4"/>
      <c r="B78" s="4"/>
      <c r="C78" s="4"/>
      <c r="D78" s="6"/>
      <c r="E78" s="2"/>
      <c r="F78" s="5"/>
      <c r="G78" s="5"/>
      <c r="H78" s="7"/>
      <c r="I78" s="8"/>
      <c r="J78" s="8"/>
      <c r="K78" s="8"/>
      <c r="L78" s="10"/>
      <c r="M78" s="2"/>
      <c r="P78" s="2"/>
      <c r="Q78" s="43"/>
      <c r="R78" s="38"/>
      <c r="AH78" s="78">
        <v>325</v>
      </c>
    </row>
    <row r="79" spans="1:34" ht="12.75">
      <c r="A79" s="4"/>
      <c r="B79" s="4"/>
      <c r="C79" s="4"/>
      <c r="D79" s="6"/>
      <c r="E79" s="2"/>
      <c r="F79" s="5"/>
      <c r="G79" s="5"/>
      <c r="H79" s="7"/>
      <c r="I79" s="8"/>
      <c r="J79" s="8"/>
      <c r="K79" s="8"/>
      <c r="L79" s="3"/>
      <c r="M79" s="3"/>
      <c r="P79" s="3"/>
      <c r="Q79" s="43"/>
      <c r="R79" s="38"/>
      <c r="AH79" s="78">
        <v>330</v>
      </c>
    </row>
    <row r="80" spans="1:34" ht="15.75" customHeight="1">
      <c r="A80" s="4"/>
      <c r="B80" s="4"/>
      <c r="C80" s="4"/>
      <c r="D80" s="6"/>
      <c r="E80" s="2"/>
      <c r="F80" s="5"/>
      <c r="G80" s="5"/>
      <c r="H80" s="7"/>
      <c r="I80" s="8"/>
      <c r="J80" s="8"/>
      <c r="K80" s="8"/>
      <c r="L80" s="10"/>
      <c r="M80" s="2"/>
      <c r="P80" s="2"/>
      <c r="Q80" s="43"/>
      <c r="R80" s="38"/>
      <c r="AH80" s="78">
        <v>335</v>
      </c>
    </row>
    <row r="81" spans="1:34" ht="12.75">
      <c r="A81" s="4"/>
      <c r="B81" s="4"/>
      <c r="C81" s="4"/>
      <c r="D81" s="6"/>
      <c r="E81" s="2"/>
      <c r="F81" s="5"/>
      <c r="G81" s="5"/>
      <c r="H81" s="7"/>
      <c r="I81" s="8"/>
      <c r="J81" s="8"/>
      <c r="K81" s="8"/>
      <c r="L81" s="3"/>
      <c r="M81" s="3"/>
      <c r="P81" s="3"/>
      <c r="AH81" s="78">
        <v>340</v>
      </c>
    </row>
    <row r="82" spans="1:34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2"/>
      <c r="P82" s="2"/>
      <c r="AH82" s="78">
        <v>345</v>
      </c>
    </row>
    <row r="83" spans="1:34" ht="15.75">
      <c r="A83" s="14"/>
      <c r="B83" s="14"/>
      <c r="C83" s="14"/>
      <c r="D83" s="15"/>
      <c r="E83" s="15"/>
      <c r="F83" s="15"/>
      <c r="G83" s="15"/>
      <c r="H83" s="15"/>
      <c r="I83" s="16"/>
      <c r="J83" s="16"/>
      <c r="K83" s="16"/>
      <c r="L83" s="26"/>
      <c r="M83" s="3"/>
      <c r="P83" s="3"/>
      <c r="AH83" s="78">
        <v>350</v>
      </c>
    </row>
    <row r="84" spans="1:34" ht="15.75">
      <c r="A84" s="14"/>
      <c r="B84" s="14"/>
      <c r="C84" s="14"/>
      <c r="D84" s="15"/>
      <c r="E84" s="15"/>
      <c r="F84" s="15"/>
      <c r="G84" s="15"/>
      <c r="H84" s="15"/>
      <c r="I84" s="16"/>
      <c r="J84" s="16"/>
      <c r="K84" s="16"/>
      <c r="L84" s="26"/>
      <c r="AH84" s="78">
        <v>355</v>
      </c>
    </row>
    <row r="85" spans="1:34" ht="15.75">
      <c r="A85" s="17"/>
      <c r="B85" s="17"/>
      <c r="C85" s="17"/>
      <c r="D85" s="15"/>
      <c r="E85" s="15"/>
      <c r="F85" s="15"/>
      <c r="G85" s="15"/>
      <c r="H85" s="15"/>
      <c r="I85" s="16"/>
      <c r="J85" s="16"/>
      <c r="K85" s="16"/>
      <c r="L85" s="27"/>
      <c r="M85" s="15"/>
      <c r="P85" s="15"/>
      <c r="AH85" s="78">
        <v>360</v>
      </c>
    </row>
    <row r="86" spans="1:34" ht="12.75">
      <c r="A86" s="4"/>
      <c r="B86" s="4"/>
      <c r="C86" s="4"/>
      <c r="D86" s="6"/>
      <c r="E86" s="2"/>
      <c r="F86" s="5"/>
      <c r="G86" s="5"/>
      <c r="H86" s="7"/>
      <c r="I86" s="8"/>
      <c r="J86" s="8"/>
      <c r="K86" s="8"/>
      <c r="L86" s="9"/>
      <c r="M86" s="15"/>
      <c r="P86" s="15"/>
      <c r="AH86" s="78">
        <v>365</v>
      </c>
    </row>
    <row r="87" spans="1:34" ht="12.75">
      <c r="A87" s="4"/>
      <c r="B87" s="4"/>
      <c r="C87" s="4"/>
      <c r="D87" s="6"/>
      <c r="E87" s="2"/>
      <c r="F87" s="5"/>
      <c r="G87" s="5"/>
      <c r="H87" s="7"/>
      <c r="I87" s="8"/>
      <c r="J87" s="8"/>
      <c r="K87" s="8"/>
      <c r="L87" s="5"/>
      <c r="M87" s="18"/>
      <c r="P87" s="18"/>
      <c r="AH87" s="78">
        <v>370</v>
      </c>
    </row>
    <row r="88" spans="1:34" ht="12.75" customHeight="1">
      <c r="A88" s="4"/>
      <c r="B88" s="4"/>
      <c r="C88" s="4"/>
      <c r="D88" s="6"/>
      <c r="E88" s="2"/>
      <c r="F88" s="5"/>
      <c r="G88" s="5"/>
      <c r="H88" s="7"/>
      <c r="I88" s="8"/>
      <c r="J88" s="8"/>
      <c r="K88" s="8"/>
      <c r="L88" s="5"/>
      <c r="M88" s="9"/>
      <c r="P88" s="9"/>
      <c r="AH88" s="78">
        <v>375</v>
      </c>
    </row>
    <row r="89" spans="1:34" ht="12.75" customHeight="1">
      <c r="A89" s="4"/>
      <c r="B89" s="4"/>
      <c r="C89" s="4"/>
      <c r="D89" s="6"/>
      <c r="E89" s="2"/>
      <c r="F89" s="5"/>
      <c r="G89" s="5"/>
      <c r="H89" s="7"/>
      <c r="I89" s="8"/>
      <c r="J89" s="8"/>
      <c r="K89" s="8"/>
      <c r="L89" s="10"/>
      <c r="M89" s="5"/>
      <c r="P89" s="5"/>
      <c r="AH89" s="78">
        <v>380</v>
      </c>
    </row>
    <row r="90" spans="1:34" ht="12.75">
      <c r="A90" s="4"/>
      <c r="B90" s="4"/>
      <c r="C90" s="4"/>
      <c r="D90" s="6"/>
      <c r="E90" s="2"/>
      <c r="F90" s="5"/>
      <c r="G90" s="5"/>
      <c r="H90" s="7"/>
      <c r="I90" s="8"/>
      <c r="J90" s="8"/>
      <c r="K90" s="8"/>
      <c r="L90" s="5"/>
      <c r="M90" s="5"/>
      <c r="P90" s="5"/>
      <c r="AH90" s="78">
        <v>385</v>
      </c>
    </row>
    <row r="91" spans="1:34" ht="12.75" customHeight="1">
      <c r="A91" s="4"/>
      <c r="B91" s="4"/>
      <c r="C91" s="4"/>
      <c r="D91" s="6"/>
      <c r="E91" s="2"/>
      <c r="F91" s="5"/>
      <c r="G91" s="5"/>
      <c r="H91" s="7"/>
      <c r="I91" s="8"/>
      <c r="J91" s="8"/>
      <c r="K91" s="8"/>
      <c r="L91" s="10"/>
      <c r="M91" s="2"/>
      <c r="P91" s="2"/>
      <c r="AH91" s="78">
        <v>390</v>
      </c>
    </row>
    <row r="92" spans="1:34" ht="12.75" customHeight="1">
      <c r="A92" s="4"/>
      <c r="B92" s="4"/>
      <c r="C92" s="4"/>
      <c r="D92" s="6"/>
      <c r="E92" s="2"/>
      <c r="F92" s="5"/>
      <c r="G92" s="5"/>
      <c r="H92" s="7"/>
      <c r="I92" s="8"/>
      <c r="J92" s="8"/>
      <c r="K92" s="8"/>
      <c r="L92" s="5"/>
      <c r="M92" s="5"/>
      <c r="P92" s="5"/>
      <c r="AH92" s="78">
        <v>395</v>
      </c>
    </row>
    <row r="93" spans="1:34" ht="12.75" customHeight="1">
      <c r="A93" s="4"/>
      <c r="B93" s="4"/>
      <c r="C93" s="4"/>
      <c r="D93" s="6"/>
      <c r="E93" s="2"/>
      <c r="F93" s="5"/>
      <c r="G93" s="5"/>
      <c r="H93" s="7"/>
      <c r="I93" s="8"/>
      <c r="J93" s="8"/>
      <c r="K93" s="12"/>
      <c r="L93" s="10"/>
      <c r="M93" s="2"/>
      <c r="P93" s="2"/>
      <c r="AH93" s="78">
        <v>400</v>
      </c>
    </row>
    <row r="94" spans="1:34" ht="12.75" customHeight="1">
      <c r="A94" s="4"/>
      <c r="B94" s="4"/>
      <c r="C94" s="4"/>
      <c r="D94" s="6"/>
      <c r="E94" s="2"/>
      <c r="F94" s="5"/>
      <c r="G94" s="5"/>
      <c r="H94" s="7"/>
      <c r="I94" s="8"/>
      <c r="J94" s="8"/>
      <c r="K94" s="8"/>
      <c r="L94" s="9"/>
      <c r="M94" s="5"/>
      <c r="P94" s="5"/>
      <c r="AH94" s="78">
        <v>405</v>
      </c>
    </row>
    <row r="95" spans="1:34" ht="12.75" customHeight="1">
      <c r="A95" s="4"/>
      <c r="B95" s="4"/>
      <c r="C95" s="4"/>
      <c r="D95" s="6"/>
      <c r="E95" s="2"/>
      <c r="F95" s="5"/>
      <c r="G95" s="5"/>
      <c r="H95" s="7"/>
      <c r="I95" s="8"/>
      <c r="J95" s="8"/>
      <c r="K95" s="8"/>
      <c r="L95" s="5"/>
      <c r="M95" s="2"/>
      <c r="P95" s="2"/>
      <c r="AH95" s="78">
        <v>410</v>
      </c>
    </row>
    <row r="96" spans="1:34" ht="12.75" customHeight="1">
      <c r="A96" s="4"/>
      <c r="B96" s="4"/>
      <c r="C96" s="4"/>
      <c r="D96" s="6"/>
      <c r="E96" s="2"/>
      <c r="F96" s="5"/>
      <c r="G96" s="5"/>
      <c r="H96" s="7"/>
      <c r="I96" s="8"/>
      <c r="J96" s="8"/>
      <c r="K96" s="8"/>
      <c r="L96" s="5"/>
      <c r="M96" s="9"/>
      <c r="P96" s="9"/>
      <c r="AH96" s="78">
        <v>415</v>
      </c>
    </row>
    <row r="97" spans="1:34" s="11" customFormat="1" ht="12.75">
      <c r="A97" s="4"/>
      <c r="B97" s="4"/>
      <c r="C97" s="4"/>
      <c r="D97" s="6"/>
      <c r="E97" s="2"/>
      <c r="F97" s="5"/>
      <c r="G97" s="5"/>
      <c r="H97" s="7"/>
      <c r="I97" s="8"/>
      <c r="J97" s="8"/>
      <c r="K97" s="8"/>
      <c r="L97" s="10"/>
      <c r="M97" s="5"/>
      <c r="N97" s="50"/>
      <c r="O97" s="50"/>
      <c r="P97" s="5"/>
      <c r="Q97" s="44"/>
      <c r="R97" s="45"/>
      <c r="S97" s="45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78">
        <v>420</v>
      </c>
    </row>
    <row r="98" spans="1:34" s="11" customFormat="1" ht="12.75">
      <c r="A98" s="4"/>
      <c r="B98" s="4"/>
      <c r="C98" s="4"/>
      <c r="D98" s="6"/>
      <c r="E98" s="2"/>
      <c r="F98" s="5"/>
      <c r="G98" s="5"/>
      <c r="H98" s="7"/>
      <c r="I98" s="8"/>
      <c r="J98" s="8"/>
      <c r="K98" s="8"/>
      <c r="L98" s="5"/>
      <c r="M98" s="5"/>
      <c r="N98" s="50"/>
      <c r="O98" s="50"/>
      <c r="P98" s="5"/>
      <c r="Q98" s="44"/>
      <c r="R98" s="45"/>
      <c r="S98" s="45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78">
        <v>425</v>
      </c>
    </row>
    <row r="99" spans="1:34" s="11" customFormat="1" ht="12.75" customHeight="1">
      <c r="A99" s="4"/>
      <c r="B99" s="4"/>
      <c r="C99" s="4"/>
      <c r="D99" s="6"/>
      <c r="E99" s="2"/>
      <c r="F99" s="5"/>
      <c r="G99" s="5"/>
      <c r="H99" s="7"/>
      <c r="I99" s="8"/>
      <c r="J99" s="8"/>
      <c r="K99" s="8"/>
      <c r="L99" s="10"/>
      <c r="M99" s="2"/>
      <c r="N99" s="50"/>
      <c r="O99" s="50"/>
      <c r="P99" s="2"/>
      <c r="Q99" s="44"/>
      <c r="R99" s="45"/>
      <c r="S99" s="45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78">
        <v>430</v>
      </c>
    </row>
    <row r="100" spans="1:34" s="11" customFormat="1" ht="12.75">
      <c r="A100" s="4"/>
      <c r="B100" s="4"/>
      <c r="C100" s="4"/>
      <c r="D100" s="6"/>
      <c r="E100" s="2"/>
      <c r="F100" s="5"/>
      <c r="G100" s="5"/>
      <c r="H100" s="7"/>
      <c r="I100" s="8"/>
      <c r="J100" s="8"/>
      <c r="K100" s="8"/>
      <c r="L100" s="5"/>
      <c r="M100" s="5"/>
      <c r="N100" s="50"/>
      <c r="O100" s="50"/>
      <c r="P100" s="5"/>
      <c r="Q100" s="44"/>
      <c r="R100" s="45"/>
      <c r="S100" s="45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78">
        <v>435</v>
      </c>
    </row>
    <row r="101" spans="1:34" s="11" customFormat="1" ht="12.75" customHeight="1">
      <c r="A101" s="4"/>
      <c r="B101" s="4"/>
      <c r="C101" s="4"/>
      <c r="D101" s="6"/>
      <c r="E101" s="2"/>
      <c r="F101" s="5"/>
      <c r="G101" s="5"/>
      <c r="H101" s="7"/>
      <c r="I101" s="8"/>
      <c r="J101" s="8"/>
      <c r="K101" s="12"/>
      <c r="L101" s="10"/>
      <c r="M101" s="2"/>
      <c r="N101" s="50"/>
      <c r="O101" s="50"/>
      <c r="P101" s="2"/>
      <c r="Q101" s="44"/>
      <c r="R101" s="45"/>
      <c r="S101" s="45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78">
        <v>440</v>
      </c>
    </row>
    <row r="102" spans="1:34" s="11" customFormat="1" ht="12.75">
      <c r="A102" s="4"/>
      <c r="B102" s="4"/>
      <c r="C102" s="4"/>
      <c r="D102" s="6"/>
      <c r="E102" s="2"/>
      <c r="F102" s="5"/>
      <c r="G102" s="5"/>
      <c r="H102" s="7"/>
      <c r="I102" s="8"/>
      <c r="J102" s="8"/>
      <c r="K102" s="8"/>
      <c r="L102" s="9"/>
      <c r="M102" s="5"/>
      <c r="N102" s="50"/>
      <c r="O102" s="50"/>
      <c r="P102" s="5"/>
      <c r="Q102" s="44"/>
      <c r="R102" s="45"/>
      <c r="S102" s="45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78">
        <v>445</v>
      </c>
    </row>
    <row r="103" spans="1:34" s="11" customFormat="1" ht="12.75" customHeight="1">
      <c r="A103" s="4"/>
      <c r="B103" s="4"/>
      <c r="C103" s="4"/>
      <c r="D103" s="6"/>
      <c r="E103" s="2"/>
      <c r="F103" s="5"/>
      <c r="G103" s="5"/>
      <c r="H103" s="7"/>
      <c r="I103" s="8"/>
      <c r="J103" s="8"/>
      <c r="K103" s="8"/>
      <c r="L103" s="5"/>
      <c r="M103" s="2"/>
      <c r="N103" s="50"/>
      <c r="O103" s="50"/>
      <c r="P103" s="2"/>
      <c r="Q103" s="44"/>
      <c r="R103" s="45"/>
      <c r="S103" s="45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78">
        <v>450</v>
      </c>
    </row>
    <row r="104" spans="1:34" s="11" customFormat="1" ht="12.75">
      <c r="A104" s="4"/>
      <c r="B104" s="4"/>
      <c r="C104" s="4"/>
      <c r="D104" s="6"/>
      <c r="E104" s="2"/>
      <c r="F104" s="5"/>
      <c r="G104" s="5"/>
      <c r="H104" s="7"/>
      <c r="I104" s="8"/>
      <c r="J104" s="8"/>
      <c r="K104" s="8"/>
      <c r="L104" s="5"/>
      <c r="M104" s="9"/>
      <c r="N104" s="50"/>
      <c r="O104" s="50"/>
      <c r="P104" s="9"/>
      <c r="Q104" s="44"/>
      <c r="R104" s="45"/>
      <c r="S104" s="45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78">
        <v>455</v>
      </c>
    </row>
    <row r="105" spans="1:34" s="11" customFormat="1" ht="14.25" customHeight="1">
      <c r="A105" s="4"/>
      <c r="B105" s="4"/>
      <c r="C105" s="4"/>
      <c r="D105" s="6"/>
      <c r="E105" s="2"/>
      <c r="F105" s="5"/>
      <c r="G105" s="5"/>
      <c r="H105" s="7"/>
      <c r="I105" s="8"/>
      <c r="J105" s="8"/>
      <c r="K105" s="8"/>
      <c r="L105" s="10"/>
      <c r="M105" s="5"/>
      <c r="N105" s="50"/>
      <c r="O105" s="50"/>
      <c r="P105" s="5"/>
      <c r="Q105" s="44"/>
      <c r="R105" s="45"/>
      <c r="S105" s="45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78">
        <v>460</v>
      </c>
    </row>
    <row r="106" spans="1:34" s="13" customFormat="1" ht="12.75">
      <c r="A106" s="4"/>
      <c r="B106" s="4"/>
      <c r="C106" s="4"/>
      <c r="D106" s="6"/>
      <c r="E106" s="2"/>
      <c r="F106" s="5"/>
      <c r="G106" s="5"/>
      <c r="H106" s="7"/>
      <c r="I106" s="8"/>
      <c r="J106" s="8"/>
      <c r="K106" s="8"/>
      <c r="L106" s="5"/>
      <c r="M106" s="5"/>
      <c r="N106" s="50"/>
      <c r="O106" s="50"/>
      <c r="P106" s="5"/>
      <c r="Q106" s="46"/>
      <c r="R106" s="47"/>
      <c r="S106" s="47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78">
        <v>465</v>
      </c>
    </row>
    <row r="107" spans="1:34" s="13" customFormat="1" ht="12.75" customHeight="1">
      <c r="A107" s="4"/>
      <c r="B107" s="4"/>
      <c r="C107" s="4"/>
      <c r="D107" s="6"/>
      <c r="E107" s="2"/>
      <c r="F107" s="5"/>
      <c r="G107" s="5"/>
      <c r="H107" s="7"/>
      <c r="I107" s="8"/>
      <c r="J107" s="8"/>
      <c r="K107" s="8"/>
      <c r="L107" s="10"/>
      <c r="M107" s="2"/>
      <c r="N107" s="50"/>
      <c r="O107" s="50"/>
      <c r="P107" s="2"/>
      <c r="Q107" s="46"/>
      <c r="R107" s="47"/>
      <c r="S107" s="47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78">
        <v>470</v>
      </c>
    </row>
    <row r="108" spans="1:34" s="11" customFormat="1" ht="12.75">
      <c r="A108" s="4"/>
      <c r="B108" s="4"/>
      <c r="C108" s="4"/>
      <c r="D108" s="6"/>
      <c r="E108" s="2"/>
      <c r="F108" s="5"/>
      <c r="G108" s="5"/>
      <c r="H108" s="7"/>
      <c r="I108" s="8"/>
      <c r="J108" s="8"/>
      <c r="K108" s="8"/>
      <c r="L108" s="5"/>
      <c r="M108" s="5"/>
      <c r="N108" s="50"/>
      <c r="O108" s="50"/>
      <c r="P108" s="5"/>
      <c r="Q108" s="44"/>
      <c r="R108" s="45"/>
      <c r="S108" s="45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78">
        <v>475</v>
      </c>
    </row>
    <row r="109" spans="1:34" ht="12.75" customHeight="1">
      <c r="A109" s="4"/>
      <c r="B109" s="4"/>
      <c r="C109" s="4"/>
      <c r="D109" s="6"/>
      <c r="E109" s="2"/>
      <c r="F109" s="5"/>
      <c r="G109" s="5"/>
      <c r="H109" s="7"/>
      <c r="I109" s="8"/>
      <c r="J109" s="8"/>
      <c r="K109" s="12"/>
      <c r="L109" s="10"/>
      <c r="M109" s="2"/>
      <c r="P109" s="2"/>
      <c r="AH109" s="78">
        <v>480</v>
      </c>
    </row>
    <row r="110" spans="1:34" ht="12.75">
      <c r="A110" s="4"/>
      <c r="B110" s="4"/>
      <c r="C110" s="4"/>
      <c r="D110" s="6"/>
      <c r="E110" s="2"/>
      <c r="F110" s="5"/>
      <c r="G110" s="5"/>
      <c r="H110" s="7"/>
      <c r="I110" s="8"/>
      <c r="J110" s="8"/>
      <c r="K110" s="8"/>
      <c r="L110" s="9"/>
      <c r="M110" s="5"/>
      <c r="P110" s="5"/>
      <c r="AH110" s="78">
        <v>485</v>
      </c>
    </row>
    <row r="111" spans="1:34" ht="12.75" customHeight="1">
      <c r="A111" s="4"/>
      <c r="B111" s="4"/>
      <c r="C111" s="4"/>
      <c r="D111" s="6"/>
      <c r="E111" s="2"/>
      <c r="F111" s="5"/>
      <c r="G111" s="5"/>
      <c r="H111" s="7"/>
      <c r="I111" s="8"/>
      <c r="J111" s="8"/>
      <c r="K111" s="8"/>
      <c r="L111" s="5"/>
      <c r="M111" s="2"/>
      <c r="P111" s="2"/>
      <c r="AH111" s="78">
        <v>490</v>
      </c>
    </row>
    <row r="112" spans="1:34" ht="12.75">
      <c r="A112" s="4"/>
      <c r="B112" s="4"/>
      <c r="C112" s="4"/>
      <c r="D112" s="6"/>
      <c r="E112" s="2"/>
      <c r="F112" s="5"/>
      <c r="G112" s="5"/>
      <c r="H112" s="7"/>
      <c r="I112" s="8"/>
      <c r="J112" s="8"/>
      <c r="K112" s="8"/>
      <c r="L112" s="5"/>
      <c r="M112" s="9"/>
      <c r="P112" s="9"/>
      <c r="AH112" s="78">
        <v>495</v>
      </c>
    </row>
    <row r="113" spans="1:34" ht="12.75">
      <c r="A113" s="4"/>
      <c r="B113" s="4"/>
      <c r="C113" s="4"/>
      <c r="D113" s="6"/>
      <c r="E113" s="2"/>
      <c r="F113" s="5"/>
      <c r="G113" s="5"/>
      <c r="H113" s="7"/>
      <c r="I113" s="8"/>
      <c r="J113" s="8"/>
      <c r="K113" s="8"/>
      <c r="L113" s="10"/>
      <c r="M113" s="5"/>
      <c r="P113" s="5"/>
      <c r="AH113" s="78">
        <v>500</v>
      </c>
    </row>
    <row r="114" spans="1:34" ht="12.75">
      <c r="A114" s="4"/>
      <c r="B114" s="4"/>
      <c r="C114" s="4"/>
      <c r="D114" s="6"/>
      <c r="E114" s="2"/>
      <c r="F114" s="5"/>
      <c r="G114" s="5"/>
      <c r="H114" s="7"/>
      <c r="I114" s="8"/>
      <c r="J114" s="8"/>
      <c r="K114" s="8"/>
      <c r="L114" s="5"/>
      <c r="M114" s="5"/>
      <c r="P114" s="5"/>
      <c r="AH114" s="78">
        <v>505</v>
      </c>
    </row>
    <row r="115" spans="1:34" ht="12.75">
      <c r="A115" s="4"/>
      <c r="B115" s="4"/>
      <c r="C115" s="4"/>
      <c r="D115" s="6"/>
      <c r="E115" s="2"/>
      <c r="F115" s="5"/>
      <c r="G115" s="5"/>
      <c r="H115" s="7"/>
      <c r="I115" s="8"/>
      <c r="J115" s="8"/>
      <c r="K115" s="8"/>
      <c r="L115" s="10"/>
      <c r="M115" s="2"/>
      <c r="P115" s="2"/>
      <c r="AH115" s="78">
        <v>510</v>
      </c>
    </row>
    <row r="116" spans="1:34" ht="12.75">
      <c r="A116" s="4"/>
      <c r="B116" s="4"/>
      <c r="C116" s="4"/>
      <c r="D116" s="6"/>
      <c r="E116" s="2"/>
      <c r="F116" s="5"/>
      <c r="G116" s="5"/>
      <c r="H116" s="7"/>
      <c r="I116" s="8"/>
      <c r="J116" s="8"/>
      <c r="K116" s="8"/>
      <c r="L116" s="5"/>
      <c r="M116" s="5"/>
      <c r="P116" s="5"/>
      <c r="AH116" s="78">
        <v>515</v>
      </c>
    </row>
    <row r="117" spans="1:34" ht="12.75">
      <c r="A117" s="4"/>
      <c r="B117" s="4"/>
      <c r="C117" s="4"/>
      <c r="D117" s="6"/>
      <c r="E117" s="2"/>
      <c r="F117" s="5"/>
      <c r="G117" s="5"/>
      <c r="H117" s="7"/>
      <c r="I117" s="8"/>
      <c r="J117" s="8"/>
      <c r="K117" s="12"/>
      <c r="L117" s="10"/>
      <c r="M117" s="2"/>
      <c r="P117" s="2"/>
      <c r="AH117" s="78">
        <v>520</v>
      </c>
    </row>
    <row r="118" spans="1:34" ht="12.75">
      <c r="A118" s="4"/>
      <c r="B118" s="4"/>
      <c r="C118" s="4"/>
      <c r="D118" s="6"/>
      <c r="E118" s="2"/>
      <c r="F118" s="5"/>
      <c r="G118" s="5"/>
      <c r="H118" s="7"/>
      <c r="I118" s="8"/>
      <c r="J118" s="8"/>
      <c r="K118" s="8"/>
      <c r="L118" s="9"/>
      <c r="M118" s="5"/>
      <c r="P118" s="5"/>
      <c r="AH118" s="78">
        <v>525</v>
      </c>
    </row>
    <row r="119" spans="1:34" ht="12.75">
      <c r="A119" s="4"/>
      <c r="B119" s="4"/>
      <c r="C119" s="4"/>
      <c r="D119" s="6"/>
      <c r="E119" s="2"/>
      <c r="F119" s="5"/>
      <c r="G119" s="5"/>
      <c r="H119" s="7"/>
      <c r="I119" s="8"/>
      <c r="J119" s="8"/>
      <c r="K119" s="8"/>
      <c r="L119" s="5"/>
      <c r="M119" s="2"/>
      <c r="P119" s="2"/>
      <c r="AH119" s="78">
        <v>530</v>
      </c>
    </row>
    <row r="120" spans="1:34" ht="12.75">
      <c r="A120" s="4"/>
      <c r="B120" s="4"/>
      <c r="C120" s="4"/>
      <c r="D120" s="6"/>
      <c r="E120" s="2"/>
      <c r="F120" s="5"/>
      <c r="G120" s="5"/>
      <c r="H120" s="7"/>
      <c r="I120" s="8"/>
      <c r="J120" s="8"/>
      <c r="K120" s="8"/>
      <c r="L120" s="5"/>
      <c r="M120" s="9"/>
      <c r="P120" s="9"/>
      <c r="AH120" s="78">
        <v>535</v>
      </c>
    </row>
    <row r="121" spans="1:34" ht="12.75">
      <c r="A121" s="4"/>
      <c r="B121" s="4"/>
      <c r="C121" s="4"/>
      <c r="D121" s="6"/>
      <c r="E121" s="2"/>
      <c r="F121" s="5"/>
      <c r="G121" s="5"/>
      <c r="H121" s="7"/>
      <c r="I121" s="8"/>
      <c r="J121" s="8"/>
      <c r="K121" s="8"/>
      <c r="L121" s="10"/>
      <c r="M121" s="5"/>
      <c r="P121" s="5"/>
      <c r="AH121" s="78">
        <v>540</v>
      </c>
    </row>
    <row r="122" spans="1:34" ht="12.75">
      <c r="A122" s="4"/>
      <c r="B122" s="4"/>
      <c r="C122" s="4"/>
      <c r="D122" s="6"/>
      <c r="E122" s="2"/>
      <c r="F122" s="5"/>
      <c r="G122" s="5"/>
      <c r="H122" s="7"/>
      <c r="I122" s="8"/>
      <c r="J122" s="8"/>
      <c r="K122" s="8"/>
      <c r="L122" s="5"/>
      <c r="M122" s="5"/>
      <c r="P122" s="5"/>
      <c r="AH122" s="78">
        <v>545</v>
      </c>
    </row>
    <row r="123" spans="1:34" ht="12.75">
      <c r="A123" s="4"/>
      <c r="B123" s="4"/>
      <c r="C123" s="4"/>
      <c r="D123" s="6"/>
      <c r="E123" s="2"/>
      <c r="F123" s="5"/>
      <c r="G123" s="5"/>
      <c r="H123" s="7"/>
      <c r="I123" s="8"/>
      <c r="J123" s="8"/>
      <c r="K123" s="8"/>
      <c r="L123" s="10"/>
      <c r="M123" s="2"/>
      <c r="P123" s="2"/>
      <c r="AH123" s="78">
        <v>550</v>
      </c>
    </row>
    <row r="124" spans="1:34" ht="12.75">
      <c r="A124" s="4"/>
      <c r="B124" s="4"/>
      <c r="C124" s="4"/>
      <c r="D124" s="6"/>
      <c r="E124" s="2"/>
      <c r="F124" s="5"/>
      <c r="G124" s="5"/>
      <c r="H124" s="7"/>
      <c r="I124" s="8"/>
      <c r="J124" s="8"/>
      <c r="K124" s="8"/>
      <c r="L124" s="5"/>
      <c r="M124" s="5"/>
      <c r="P124" s="5"/>
      <c r="AH124" s="78">
        <v>555</v>
      </c>
    </row>
    <row r="125" spans="1:34" ht="12.75">
      <c r="A125" s="4"/>
      <c r="B125" s="4"/>
      <c r="C125" s="4"/>
      <c r="D125" s="6"/>
      <c r="E125" s="2"/>
      <c r="F125" s="5"/>
      <c r="G125" s="5"/>
      <c r="H125" s="7"/>
      <c r="I125" s="8"/>
      <c r="J125" s="8"/>
      <c r="K125" s="12"/>
      <c r="L125" s="10"/>
      <c r="M125" s="2"/>
      <c r="P125" s="2"/>
      <c r="AH125" s="78">
        <v>560</v>
      </c>
    </row>
    <row r="126" spans="1:34" ht="12.75">
      <c r="A126" s="4"/>
      <c r="B126" s="4"/>
      <c r="C126" s="4"/>
      <c r="D126" s="6"/>
      <c r="E126" s="2"/>
      <c r="F126" s="5"/>
      <c r="G126" s="5"/>
      <c r="H126" s="7"/>
      <c r="I126" s="8"/>
      <c r="J126" s="8"/>
      <c r="K126" s="8"/>
      <c r="L126" s="9"/>
      <c r="M126" s="5"/>
      <c r="P126" s="5"/>
      <c r="AH126" s="78">
        <v>565</v>
      </c>
    </row>
    <row r="127" spans="1:34" ht="12.75">
      <c r="A127" s="4"/>
      <c r="B127" s="4"/>
      <c r="C127" s="4"/>
      <c r="D127" s="6"/>
      <c r="E127" s="2"/>
      <c r="F127" s="5"/>
      <c r="G127" s="5"/>
      <c r="H127" s="7"/>
      <c r="I127" s="8"/>
      <c r="J127" s="8"/>
      <c r="K127" s="8"/>
      <c r="L127" s="5"/>
      <c r="M127" s="2"/>
      <c r="P127" s="2"/>
      <c r="AH127" s="78">
        <v>570</v>
      </c>
    </row>
    <row r="128" spans="1:34" ht="12.75">
      <c r="A128" s="4"/>
      <c r="B128" s="4"/>
      <c r="C128" s="4"/>
      <c r="D128" s="6"/>
      <c r="E128" s="2"/>
      <c r="F128" s="5"/>
      <c r="G128" s="5"/>
      <c r="H128" s="7"/>
      <c r="I128" s="8"/>
      <c r="J128" s="8"/>
      <c r="K128" s="8"/>
      <c r="L128" s="5"/>
      <c r="M128" s="9"/>
      <c r="P128" s="9"/>
      <c r="AH128" s="78">
        <v>575</v>
      </c>
    </row>
    <row r="129" spans="1:34" ht="12.75">
      <c r="A129" s="4"/>
      <c r="B129" s="4"/>
      <c r="C129" s="4"/>
      <c r="D129" s="6"/>
      <c r="E129" s="2"/>
      <c r="F129" s="5"/>
      <c r="G129" s="5"/>
      <c r="H129" s="7"/>
      <c r="I129" s="8"/>
      <c r="J129" s="8"/>
      <c r="K129" s="8"/>
      <c r="L129" s="10"/>
      <c r="M129" s="5"/>
      <c r="P129" s="5"/>
      <c r="AH129" s="78">
        <v>580</v>
      </c>
    </row>
    <row r="130" spans="1:34" ht="12.75">
      <c r="A130" s="4"/>
      <c r="B130" s="4"/>
      <c r="C130" s="4"/>
      <c r="D130" s="6"/>
      <c r="E130" s="2"/>
      <c r="F130" s="5"/>
      <c r="G130" s="5"/>
      <c r="H130" s="7"/>
      <c r="I130" s="8"/>
      <c r="J130" s="8"/>
      <c r="K130" s="8"/>
      <c r="L130" s="5"/>
      <c r="M130" s="5"/>
      <c r="P130" s="5"/>
      <c r="AH130" s="78">
        <v>585</v>
      </c>
    </row>
    <row r="131" spans="1:34" ht="12.75" customHeight="1">
      <c r="A131" s="4"/>
      <c r="B131" s="4"/>
      <c r="C131" s="4"/>
      <c r="D131" s="6"/>
      <c r="E131" s="2"/>
      <c r="F131" s="5"/>
      <c r="G131" s="5"/>
      <c r="H131" s="7"/>
      <c r="I131" s="8"/>
      <c r="J131" s="8"/>
      <c r="K131" s="8"/>
      <c r="L131" s="10"/>
      <c r="M131" s="2"/>
      <c r="P131" s="2"/>
      <c r="AH131" s="78">
        <v>590</v>
      </c>
    </row>
    <row r="132" spans="1:34" ht="12.75">
      <c r="A132" s="4"/>
      <c r="B132" s="4"/>
      <c r="C132" s="4"/>
      <c r="D132" s="6"/>
      <c r="E132" s="2"/>
      <c r="F132" s="5"/>
      <c r="G132" s="5"/>
      <c r="H132" s="7"/>
      <c r="I132" s="8"/>
      <c r="J132" s="8"/>
      <c r="K132" s="8"/>
      <c r="L132" s="5"/>
      <c r="M132" s="5"/>
      <c r="P132" s="5"/>
      <c r="AH132" s="78">
        <v>595</v>
      </c>
    </row>
    <row r="133" spans="1:34" ht="12.75" customHeight="1">
      <c r="A133" s="4"/>
      <c r="B133" s="4"/>
      <c r="C133" s="4"/>
      <c r="D133" s="6"/>
      <c r="E133" s="2"/>
      <c r="F133" s="5"/>
      <c r="G133" s="5"/>
      <c r="H133" s="7"/>
      <c r="I133" s="8"/>
      <c r="J133" s="8"/>
      <c r="K133" s="12"/>
      <c r="L133" s="10"/>
      <c r="M133" s="2"/>
      <c r="P133" s="2"/>
      <c r="AH133" s="78">
        <v>600</v>
      </c>
    </row>
    <row r="134" spans="1:34" ht="12.75">
      <c r="A134" s="4"/>
      <c r="B134" s="4"/>
      <c r="C134" s="4"/>
      <c r="D134" s="6"/>
      <c r="E134" s="2"/>
      <c r="F134" s="5"/>
      <c r="G134" s="5"/>
      <c r="H134" s="7"/>
      <c r="I134" s="8"/>
      <c r="J134" s="8"/>
      <c r="K134" s="8"/>
      <c r="L134" s="9"/>
      <c r="M134" s="5"/>
      <c r="P134" s="5"/>
      <c r="AH134" s="78">
        <v>605</v>
      </c>
    </row>
    <row r="135" spans="1:34" ht="12.75" customHeight="1">
      <c r="A135" s="4"/>
      <c r="B135" s="4"/>
      <c r="C135" s="4"/>
      <c r="D135" s="6"/>
      <c r="E135" s="2"/>
      <c r="F135" s="5"/>
      <c r="G135" s="5"/>
      <c r="H135" s="7"/>
      <c r="I135" s="8"/>
      <c r="J135" s="8"/>
      <c r="K135" s="8"/>
      <c r="L135" s="5"/>
      <c r="M135" s="2"/>
      <c r="P135" s="2"/>
      <c r="AH135" s="78">
        <v>610</v>
      </c>
    </row>
    <row r="136" spans="1:34" ht="12.75">
      <c r="A136" s="4"/>
      <c r="B136" s="4"/>
      <c r="C136" s="4"/>
      <c r="D136" s="6"/>
      <c r="E136" s="2"/>
      <c r="F136" s="5"/>
      <c r="G136" s="5"/>
      <c r="H136" s="7"/>
      <c r="I136" s="8"/>
      <c r="J136" s="8"/>
      <c r="K136" s="8"/>
      <c r="L136" s="5"/>
      <c r="M136" s="9"/>
      <c r="P136" s="9"/>
      <c r="AH136" s="78">
        <v>615</v>
      </c>
    </row>
    <row r="137" spans="1:34" ht="12.75">
      <c r="A137" s="4"/>
      <c r="B137" s="4"/>
      <c r="C137" s="4"/>
      <c r="D137" s="6"/>
      <c r="E137" s="2"/>
      <c r="F137" s="5"/>
      <c r="G137" s="5"/>
      <c r="H137" s="7"/>
      <c r="I137" s="8"/>
      <c r="J137" s="8"/>
      <c r="K137" s="8"/>
      <c r="L137" s="10"/>
      <c r="M137" s="5"/>
      <c r="P137" s="5"/>
      <c r="AH137" s="78">
        <v>620</v>
      </c>
    </row>
    <row r="138" spans="1:34" ht="12.75">
      <c r="A138" s="4"/>
      <c r="B138" s="4"/>
      <c r="C138" s="4"/>
      <c r="D138" s="6"/>
      <c r="E138" s="2"/>
      <c r="F138" s="5"/>
      <c r="G138" s="5"/>
      <c r="H138" s="7"/>
      <c r="I138" s="8"/>
      <c r="J138" s="8"/>
      <c r="K138" s="8"/>
      <c r="L138" s="5"/>
      <c r="M138" s="5"/>
      <c r="P138" s="5"/>
      <c r="AH138" s="78">
        <v>625</v>
      </c>
    </row>
    <row r="139" spans="1:34" ht="12.75">
      <c r="A139" s="4"/>
      <c r="B139" s="4"/>
      <c r="C139" s="4"/>
      <c r="D139" s="6"/>
      <c r="E139" s="2"/>
      <c r="F139" s="5"/>
      <c r="G139" s="5"/>
      <c r="H139" s="7"/>
      <c r="I139" s="8"/>
      <c r="J139" s="8"/>
      <c r="K139" s="8"/>
      <c r="L139" s="10"/>
      <c r="M139" s="2"/>
      <c r="P139" s="2"/>
      <c r="AH139" s="78">
        <v>630</v>
      </c>
    </row>
    <row r="140" spans="1:34" ht="12.75">
      <c r="A140" s="4"/>
      <c r="B140" s="4"/>
      <c r="C140" s="4"/>
      <c r="D140" s="6"/>
      <c r="E140" s="2"/>
      <c r="F140" s="5"/>
      <c r="G140" s="5"/>
      <c r="H140" s="7"/>
      <c r="I140" s="8"/>
      <c r="J140" s="8"/>
      <c r="K140" s="8"/>
      <c r="L140" s="5"/>
      <c r="M140" s="5"/>
      <c r="P140" s="5"/>
      <c r="AH140" s="78">
        <v>635</v>
      </c>
    </row>
    <row r="141" spans="1:34" ht="12.75">
      <c r="A141" s="4"/>
      <c r="B141" s="4"/>
      <c r="C141" s="4"/>
      <c r="D141" s="6"/>
      <c r="E141" s="2"/>
      <c r="F141" s="5"/>
      <c r="G141" s="5"/>
      <c r="H141" s="7"/>
      <c r="I141" s="8"/>
      <c r="J141" s="8"/>
      <c r="K141" s="12"/>
      <c r="L141" s="10"/>
      <c r="M141" s="2"/>
      <c r="P141" s="2"/>
      <c r="AH141" s="78">
        <v>640</v>
      </c>
    </row>
    <row r="142" spans="1:34" ht="12.75">
      <c r="A142" s="4"/>
      <c r="B142" s="4"/>
      <c r="C142" s="4"/>
      <c r="D142" s="6"/>
      <c r="E142" s="2"/>
      <c r="F142" s="5"/>
      <c r="G142" s="5"/>
      <c r="H142" s="7"/>
      <c r="I142" s="8"/>
      <c r="J142" s="8"/>
      <c r="K142" s="8"/>
      <c r="L142" s="9"/>
      <c r="M142" s="5"/>
      <c r="P142" s="5"/>
      <c r="AH142" s="78">
        <v>645</v>
      </c>
    </row>
    <row r="143" spans="1:34" ht="12.75">
      <c r="A143" s="4"/>
      <c r="B143" s="4"/>
      <c r="C143" s="4"/>
      <c r="D143" s="6"/>
      <c r="E143" s="2"/>
      <c r="F143" s="5"/>
      <c r="G143" s="5"/>
      <c r="H143" s="7"/>
      <c r="I143" s="8"/>
      <c r="J143" s="8"/>
      <c r="K143" s="8"/>
      <c r="L143" s="5"/>
      <c r="M143" s="2"/>
      <c r="P143" s="2"/>
      <c r="AH143" s="78">
        <v>650</v>
      </c>
    </row>
    <row r="144" spans="1:34" ht="12.75">
      <c r="A144" s="4"/>
      <c r="B144" s="4"/>
      <c r="C144" s="4"/>
      <c r="D144" s="6"/>
      <c r="E144" s="2"/>
      <c r="F144" s="5"/>
      <c r="G144" s="5"/>
      <c r="H144" s="7"/>
      <c r="I144" s="8"/>
      <c r="J144" s="8"/>
      <c r="K144" s="8"/>
      <c r="L144" s="5"/>
      <c r="M144" s="9"/>
      <c r="P144" s="9"/>
      <c r="AH144" s="78">
        <v>655</v>
      </c>
    </row>
    <row r="145" spans="1:34" ht="12.75">
      <c r="A145" s="4"/>
      <c r="B145" s="4"/>
      <c r="C145" s="4"/>
      <c r="D145" s="6"/>
      <c r="E145" s="2"/>
      <c r="F145" s="5"/>
      <c r="G145" s="5"/>
      <c r="H145" s="7"/>
      <c r="I145" s="8"/>
      <c r="J145" s="8"/>
      <c r="K145" s="8"/>
      <c r="L145" s="10"/>
      <c r="M145" s="5"/>
      <c r="P145" s="5"/>
      <c r="AH145" s="78">
        <v>660</v>
      </c>
    </row>
    <row r="146" spans="1:34" ht="12.75">
      <c r="A146" s="4"/>
      <c r="B146" s="4"/>
      <c r="C146" s="4"/>
      <c r="D146" s="6"/>
      <c r="E146" s="2"/>
      <c r="F146" s="5"/>
      <c r="G146" s="5"/>
      <c r="H146" s="7"/>
      <c r="I146" s="8"/>
      <c r="J146" s="8"/>
      <c r="K146" s="8"/>
      <c r="L146" s="5"/>
      <c r="M146" s="5"/>
      <c r="P146" s="5"/>
      <c r="AH146" s="78">
        <v>665</v>
      </c>
    </row>
    <row r="147" spans="1:34" ht="12.75">
      <c r="A147" s="4"/>
      <c r="B147" s="4"/>
      <c r="C147" s="4"/>
      <c r="D147" s="6"/>
      <c r="E147" s="2"/>
      <c r="F147" s="5"/>
      <c r="G147" s="5"/>
      <c r="H147" s="7"/>
      <c r="I147" s="8"/>
      <c r="J147" s="8"/>
      <c r="K147" s="8"/>
      <c r="L147" s="10"/>
      <c r="M147" s="2"/>
      <c r="P147" s="2"/>
      <c r="AH147" s="78">
        <v>670</v>
      </c>
    </row>
    <row r="148" spans="1:34" ht="12.75">
      <c r="A148" s="4"/>
      <c r="B148" s="4"/>
      <c r="C148" s="4"/>
      <c r="D148" s="6"/>
      <c r="E148" s="2"/>
      <c r="F148" s="5"/>
      <c r="G148" s="5"/>
      <c r="H148" s="7"/>
      <c r="I148" s="8"/>
      <c r="J148" s="8"/>
      <c r="K148" s="8"/>
      <c r="L148" s="5"/>
      <c r="M148" s="5"/>
      <c r="P148" s="5"/>
      <c r="AH148" s="78">
        <v>675</v>
      </c>
    </row>
    <row r="149" spans="1:34" ht="12.75">
      <c r="A149" s="4"/>
      <c r="B149" s="4"/>
      <c r="C149" s="4"/>
      <c r="D149" s="6"/>
      <c r="E149" s="2"/>
      <c r="F149" s="5"/>
      <c r="G149" s="5"/>
      <c r="H149" s="7"/>
      <c r="I149" s="8"/>
      <c r="J149" s="8"/>
      <c r="K149" s="12"/>
      <c r="L149" s="10"/>
      <c r="M149" s="2"/>
      <c r="P149" s="2"/>
      <c r="AH149" s="78">
        <v>680</v>
      </c>
    </row>
    <row r="150" spans="1:34" ht="12.75">
      <c r="A150" s="4"/>
      <c r="B150" s="4"/>
      <c r="C150" s="4"/>
      <c r="D150" s="6"/>
      <c r="E150" s="2"/>
      <c r="F150" s="5"/>
      <c r="G150" s="5"/>
      <c r="H150" s="7"/>
      <c r="I150" s="8"/>
      <c r="J150" s="8"/>
      <c r="K150" s="8"/>
      <c r="L150" s="9"/>
      <c r="M150" s="5"/>
      <c r="P150" s="5"/>
      <c r="AH150" s="78">
        <v>685</v>
      </c>
    </row>
    <row r="151" spans="1:34" ht="12.75">
      <c r="A151" s="4"/>
      <c r="B151" s="4"/>
      <c r="C151" s="4"/>
      <c r="D151" s="6"/>
      <c r="E151" s="2"/>
      <c r="F151" s="5"/>
      <c r="G151" s="5"/>
      <c r="H151" s="7"/>
      <c r="I151" s="8"/>
      <c r="J151" s="8"/>
      <c r="K151" s="8"/>
      <c r="L151" s="5"/>
      <c r="M151" s="2"/>
      <c r="P151" s="2"/>
      <c r="AH151" s="78">
        <v>690</v>
      </c>
    </row>
    <row r="152" spans="1:34" ht="12.75">
      <c r="A152" s="4"/>
      <c r="B152" s="4"/>
      <c r="C152" s="4"/>
      <c r="D152" s="6"/>
      <c r="E152" s="2"/>
      <c r="F152" s="5"/>
      <c r="G152" s="5"/>
      <c r="H152" s="7"/>
      <c r="I152" s="8"/>
      <c r="J152" s="8"/>
      <c r="K152" s="8"/>
      <c r="L152" s="5"/>
      <c r="M152" s="9"/>
      <c r="P152" s="9"/>
      <c r="AH152" s="78">
        <v>695</v>
      </c>
    </row>
    <row r="153" spans="1:34" ht="12.75">
      <c r="A153" s="4"/>
      <c r="B153" s="4"/>
      <c r="C153" s="4"/>
      <c r="D153" s="6"/>
      <c r="E153" s="2"/>
      <c r="F153" s="5"/>
      <c r="G153" s="5"/>
      <c r="H153" s="7"/>
      <c r="I153" s="8"/>
      <c r="J153" s="8"/>
      <c r="K153" s="8"/>
      <c r="L153" s="10"/>
      <c r="M153" s="5"/>
      <c r="P153" s="5"/>
      <c r="AH153" s="78">
        <v>700</v>
      </c>
    </row>
    <row r="154" spans="1:34" ht="12.75">
      <c r="A154" s="4"/>
      <c r="B154" s="4"/>
      <c r="C154" s="4"/>
      <c r="D154" s="6"/>
      <c r="E154" s="2"/>
      <c r="F154" s="5"/>
      <c r="G154" s="5"/>
      <c r="H154" s="7"/>
      <c r="I154" s="8"/>
      <c r="J154" s="8"/>
      <c r="K154" s="8"/>
      <c r="L154" s="5"/>
      <c r="M154" s="5"/>
      <c r="P154" s="5"/>
      <c r="AH154" s="78">
        <v>705</v>
      </c>
    </row>
    <row r="155" spans="1:34" ht="12.75" customHeight="1">
      <c r="A155" s="4"/>
      <c r="B155" s="4"/>
      <c r="C155" s="4"/>
      <c r="D155" s="6"/>
      <c r="E155" s="2"/>
      <c r="F155" s="5"/>
      <c r="G155" s="5"/>
      <c r="H155" s="7"/>
      <c r="I155" s="8"/>
      <c r="J155" s="8"/>
      <c r="K155" s="8"/>
      <c r="L155" s="10"/>
      <c r="M155" s="2"/>
      <c r="P155" s="2"/>
      <c r="AH155" s="78">
        <v>710</v>
      </c>
    </row>
    <row r="156" spans="1:34" ht="12.75">
      <c r="A156" s="4"/>
      <c r="B156" s="4"/>
      <c r="C156" s="4"/>
      <c r="D156" s="6"/>
      <c r="E156" s="2"/>
      <c r="F156" s="5"/>
      <c r="G156" s="5"/>
      <c r="H156" s="7"/>
      <c r="I156" s="8"/>
      <c r="J156" s="8"/>
      <c r="K156" s="8"/>
      <c r="L156" s="5"/>
      <c r="M156" s="5"/>
      <c r="P156" s="5"/>
      <c r="AH156" s="78">
        <v>715</v>
      </c>
    </row>
    <row r="157" spans="1:34" ht="12.75" customHeight="1">
      <c r="A157" s="4"/>
      <c r="B157" s="4"/>
      <c r="C157" s="4"/>
      <c r="D157" s="6"/>
      <c r="E157" s="2"/>
      <c r="F157" s="5"/>
      <c r="G157" s="5"/>
      <c r="H157" s="7"/>
      <c r="I157" s="8"/>
      <c r="J157" s="8"/>
      <c r="K157" s="12"/>
      <c r="L157" s="10"/>
      <c r="M157" s="2"/>
      <c r="P157" s="2"/>
      <c r="AH157" s="78">
        <v>720</v>
      </c>
    </row>
    <row r="158" spans="1:34" ht="15.75">
      <c r="A158" s="14"/>
      <c r="B158" s="14"/>
      <c r="C158" s="14"/>
      <c r="D158" s="15"/>
      <c r="E158" s="15"/>
      <c r="F158" s="15"/>
      <c r="G158" s="15"/>
      <c r="H158" s="15"/>
      <c r="I158" s="16"/>
      <c r="J158" s="16"/>
      <c r="K158" s="16"/>
      <c r="L158" s="26"/>
      <c r="M158" s="5"/>
      <c r="P158" s="5"/>
      <c r="AH158" s="78">
        <v>725</v>
      </c>
    </row>
    <row r="159" spans="1:34" ht="12.75" customHeight="1">
      <c r="A159" s="14"/>
      <c r="B159" s="14"/>
      <c r="C159" s="14"/>
      <c r="D159" s="15"/>
      <c r="E159" s="15"/>
      <c r="F159" s="15"/>
      <c r="G159" s="15"/>
      <c r="H159" s="15"/>
      <c r="I159" s="16"/>
      <c r="J159" s="16"/>
      <c r="K159" s="16"/>
      <c r="L159" s="26"/>
      <c r="M159" s="2"/>
      <c r="P159" s="2"/>
      <c r="AH159" s="78">
        <v>730</v>
      </c>
    </row>
    <row r="160" spans="1:34" ht="12.75" customHeight="1">
      <c r="A160" s="17"/>
      <c r="B160" s="17"/>
      <c r="C160" s="17"/>
      <c r="D160" s="15"/>
      <c r="E160" s="15"/>
      <c r="F160" s="15"/>
      <c r="G160" s="15"/>
      <c r="H160" s="15"/>
      <c r="I160" s="16"/>
      <c r="J160" s="16"/>
      <c r="K160" s="16"/>
      <c r="L160" s="27"/>
      <c r="M160" s="15"/>
      <c r="P160" s="15"/>
      <c r="AH160" s="78">
        <v>735</v>
      </c>
    </row>
    <row r="161" spans="1:34" ht="12.75" customHeight="1">
      <c r="A161" s="4"/>
      <c r="B161" s="4"/>
      <c r="C161" s="4"/>
      <c r="D161" s="6"/>
      <c r="E161" s="2"/>
      <c r="F161" s="5"/>
      <c r="G161" s="5"/>
      <c r="H161" s="7"/>
      <c r="I161" s="8"/>
      <c r="J161" s="8"/>
      <c r="K161" s="8"/>
      <c r="L161" s="9"/>
      <c r="M161" s="15"/>
      <c r="P161" s="15"/>
      <c r="AH161" s="78">
        <v>740</v>
      </c>
    </row>
    <row r="162" spans="1:34" ht="12.75" customHeight="1">
      <c r="A162" s="4"/>
      <c r="B162" s="4"/>
      <c r="C162" s="4"/>
      <c r="D162" s="6"/>
      <c r="E162" s="2"/>
      <c r="F162" s="5"/>
      <c r="G162" s="5"/>
      <c r="H162" s="7"/>
      <c r="I162" s="8"/>
      <c r="J162" s="8"/>
      <c r="K162" s="8"/>
      <c r="L162" s="5"/>
      <c r="M162" s="18"/>
      <c r="P162" s="18"/>
      <c r="AH162" s="78">
        <v>745</v>
      </c>
    </row>
    <row r="163" spans="1:34" ht="12.75">
      <c r="A163" s="4"/>
      <c r="B163" s="4"/>
      <c r="C163" s="4"/>
      <c r="D163" s="6"/>
      <c r="E163" s="2"/>
      <c r="F163" s="5"/>
      <c r="G163" s="5"/>
      <c r="H163" s="7"/>
      <c r="I163" s="8"/>
      <c r="J163" s="8"/>
      <c r="K163" s="8"/>
      <c r="L163" s="5"/>
      <c r="M163" s="9"/>
      <c r="P163" s="9"/>
      <c r="AH163" s="78">
        <v>750</v>
      </c>
    </row>
    <row r="164" spans="1:34" ht="12.75">
      <c r="A164" s="4"/>
      <c r="B164" s="4"/>
      <c r="C164" s="4"/>
      <c r="D164" s="6"/>
      <c r="E164" s="2"/>
      <c r="F164" s="5"/>
      <c r="G164" s="5"/>
      <c r="H164" s="7"/>
      <c r="I164" s="8"/>
      <c r="J164" s="8"/>
      <c r="K164" s="8"/>
      <c r="L164" s="10"/>
      <c r="M164" s="5"/>
      <c r="P164" s="5"/>
      <c r="AH164" s="78">
        <v>755</v>
      </c>
    </row>
    <row r="165" spans="1:34" ht="12.75">
      <c r="A165" s="4"/>
      <c r="B165" s="4"/>
      <c r="C165" s="4"/>
      <c r="D165" s="6"/>
      <c r="E165" s="2"/>
      <c r="F165" s="5"/>
      <c r="G165" s="5"/>
      <c r="H165" s="7"/>
      <c r="I165" s="8"/>
      <c r="J165" s="8"/>
      <c r="K165" s="8"/>
      <c r="L165" s="5"/>
      <c r="M165" s="5"/>
      <c r="P165" s="5"/>
      <c r="AH165" s="78">
        <v>760</v>
      </c>
    </row>
    <row r="166" spans="1:34" ht="12.75" customHeight="1">
      <c r="A166" s="4"/>
      <c r="B166" s="4"/>
      <c r="C166" s="4"/>
      <c r="D166" s="6"/>
      <c r="E166" s="2"/>
      <c r="F166" s="5"/>
      <c r="G166" s="5"/>
      <c r="H166" s="7"/>
      <c r="I166" s="8"/>
      <c r="J166" s="8"/>
      <c r="K166" s="8"/>
      <c r="L166" s="10"/>
      <c r="M166" s="2"/>
      <c r="P166" s="2"/>
      <c r="AH166" s="78">
        <v>765</v>
      </c>
    </row>
    <row r="167" spans="1:34" ht="12.75">
      <c r="A167" s="4"/>
      <c r="B167" s="4"/>
      <c r="C167" s="4"/>
      <c r="D167" s="6"/>
      <c r="E167" s="2"/>
      <c r="F167" s="5"/>
      <c r="G167" s="5"/>
      <c r="H167" s="7"/>
      <c r="I167" s="8"/>
      <c r="J167" s="8"/>
      <c r="K167" s="8"/>
      <c r="L167" s="5"/>
      <c r="M167" s="5"/>
      <c r="P167" s="5"/>
      <c r="AH167" s="78">
        <v>770</v>
      </c>
    </row>
    <row r="168" spans="1:34" ht="12.75" customHeight="1">
      <c r="A168" s="4"/>
      <c r="B168" s="4"/>
      <c r="C168" s="4"/>
      <c r="D168" s="6"/>
      <c r="E168" s="2"/>
      <c r="F168" s="5"/>
      <c r="G168" s="5"/>
      <c r="H168" s="7"/>
      <c r="I168" s="8"/>
      <c r="J168" s="8">
        <f>IF(H168=0,0,K167)</f>
        <v>0</v>
      </c>
      <c r="K168" s="12"/>
      <c r="L168" s="10"/>
      <c r="M168" s="2"/>
      <c r="P168" s="2"/>
      <c r="AH168" s="78">
        <v>775</v>
      </c>
    </row>
    <row r="169" spans="13:34" ht="12.75">
      <c r="M169" s="5"/>
      <c r="P169" s="5"/>
      <c r="AH169" s="78">
        <v>780</v>
      </c>
    </row>
    <row r="170" spans="13:34" ht="12.75" customHeight="1">
      <c r="M170" s="2"/>
      <c r="P170" s="2"/>
      <c r="AH170" s="78">
        <v>785</v>
      </c>
    </row>
    <row r="171" ht="12.75">
      <c r="AH171" s="78">
        <v>790</v>
      </c>
    </row>
    <row r="172" ht="12.75">
      <c r="AH172" s="78">
        <v>795</v>
      </c>
    </row>
    <row r="173" ht="12.75">
      <c r="AH173" s="78">
        <v>800</v>
      </c>
    </row>
    <row r="174" ht="12.75">
      <c r="AH174" s="78">
        <v>805</v>
      </c>
    </row>
    <row r="175" ht="12.75">
      <c r="AH175" s="78">
        <v>810</v>
      </c>
    </row>
    <row r="176" ht="12.75">
      <c r="AH176" s="78">
        <v>815</v>
      </c>
    </row>
    <row r="177" ht="12.75">
      <c r="AH177" s="78">
        <v>820</v>
      </c>
    </row>
    <row r="178" ht="12.75">
      <c r="AH178" s="78">
        <v>825</v>
      </c>
    </row>
    <row r="179" ht="12.75">
      <c r="AH179" s="78">
        <v>830</v>
      </c>
    </row>
    <row r="180" ht="12.75">
      <c r="AH180" s="78">
        <v>835</v>
      </c>
    </row>
    <row r="181" ht="12.75">
      <c r="AH181" s="78">
        <v>840</v>
      </c>
    </row>
    <row r="182" ht="12.75">
      <c r="AH182" s="78">
        <v>845</v>
      </c>
    </row>
    <row r="183" ht="12.75">
      <c r="AH183" s="78">
        <v>850</v>
      </c>
    </row>
    <row r="184" ht="12.75">
      <c r="AH184" s="78">
        <v>855</v>
      </c>
    </row>
    <row r="185" ht="12.75">
      <c r="AH185" s="78">
        <v>860</v>
      </c>
    </row>
    <row r="186" ht="12.75">
      <c r="AH186" s="78">
        <v>865</v>
      </c>
    </row>
    <row r="187" ht="12.75">
      <c r="AH187" s="78">
        <v>870</v>
      </c>
    </row>
    <row r="188" ht="12.75">
      <c r="AH188" s="78">
        <v>875</v>
      </c>
    </row>
    <row r="189" ht="12.75">
      <c r="AH189" s="78">
        <v>880</v>
      </c>
    </row>
    <row r="190" ht="12.75">
      <c r="AH190" s="78">
        <v>885</v>
      </c>
    </row>
    <row r="191" ht="12.75">
      <c r="AH191" s="78">
        <v>890</v>
      </c>
    </row>
    <row r="192" ht="12.75">
      <c r="AH192" s="78">
        <v>895</v>
      </c>
    </row>
    <row r="193" ht="12.75">
      <c r="AH193" s="78">
        <v>900</v>
      </c>
    </row>
    <row r="194" ht="12.75">
      <c r="AH194" s="78">
        <v>905</v>
      </c>
    </row>
    <row r="195" ht="12.75">
      <c r="AH195" s="78">
        <v>910</v>
      </c>
    </row>
    <row r="196" ht="12.75">
      <c r="AH196" s="78">
        <v>915</v>
      </c>
    </row>
    <row r="197" ht="12.75">
      <c r="AH197" s="78">
        <v>920</v>
      </c>
    </row>
    <row r="198" ht="12.75">
      <c r="AH198" s="78">
        <v>925</v>
      </c>
    </row>
    <row r="199" ht="12.75">
      <c r="AH199" s="78">
        <v>930</v>
      </c>
    </row>
    <row r="200" ht="12.75">
      <c r="AH200" s="78">
        <v>935</v>
      </c>
    </row>
    <row r="201" ht="12.75">
      <c r="AH201" s="78">
        <v>940</v>
      </c>
    </row>
    <row r="202" ht="12.75">
      <c r="AH202" s="78">
        <v>945</v>
      </c>
    </row>
    <row r="203" ht="12.75">
      <c r="AH203" s="78">
        <v>950</v>
      </c>
    </row>
    <row r="204" ht="12.75">
      <c r="AH204" s="78">
        <v>955</v>
      </c>
    </row>
    <row r="205" ht="12.75">
      <c r="AH205" s="78">
        <v>960</v>
      </c>
    </row>
    <row r="206" ht="12.75">
      <c r="AH206" s="78">
        <v>965</v>
      </c>
    </row>
    <row r="207" ht="12.75">
      <c r="AH207" s="78">
        <v>970</v>
      </c>
    </row>
    <row r="208" ht="12.75">
      <c r="AH208" s="78">
        <v>975</v>
      </c>
    </row>
    <row r="209" ht="12.75">
      <c r="AH209" s="78">
        <v>980</v>
      </c>
    </row>
    <row r="210" ht="12.75">
      <c r="AH210" s="78">
        <v>985</v>
      </c>
    </row>
    <row r="211" ht="12.75">
      <c r="AH211" s="78">
        <v>990</v>
      </c>
    </row>
    <row r="212" ht="12.75">
      <c r="AH212" s="78">
        <v>995</v>
      </c>
    </row>
    <row r="213" ht="12.75">
      <c r="AH213" s="78">
        <v>1000</v>
      </c>
    </row>
    <row r="214" ht="12.75">
      <c r="AH214" s="78">
        <v>1005</v>
      </c>
    </row>
    <row r="215" ht="12.75">
      <c r="AH215" s="78">
        <v>1010</v>
      </c>
    </row>
    <row r="216" ht="12.75">
      <c r="AH216" s="78">
        <v>1015</v>
      </c>
    </row>
    <row r="217" ht="12.75">
      <c r="AH217" s="78">
        <v>1020</v>
      </c>
    </row>
    <row r="218" ht="12.75">
      <c r="AH218" s="78">
        <v>1025</v>
      </c>
    </row>
    <row r="219" ht="12.75">
      <c r="AH219" s="78">
        <v>1030</v>
      </c>
    </row>
    <row r="220" ht="12.75">
      <c r="AH220" s="78">
        <v>1035</v>
      </c>
    </row>
    <row r="221" ht="12.75">
      <c r="AH221" s="78">
        <v>1040</v>
      </c>
    </row>
    <row r="222" ht="12.75">
      <c r="AH222" s="78">
        <v>1045</v>
      </c>
    </row>
    <row r="223" ht="12.75">
      <c r="AH223" s="78">
        <v>1050</v>
      </c>
    </row>
    <row r="224" ht="12.75">
      <c r="AH224" s="78">
        <v>1055</v>
      </c>
    </row>
    <row r="225" ht="12.75">
      <c r="AH225" s="78">
        <v>1060</v>
      </c>
    </row>
    <row r="226" ht="12.75">
      <c r="AH226" s="78">
        <v>1065</v>
      </c>
    </row>
    <row r="227" ht="12.75">
      <c r="AH227" s="78">
        <v>1070</v>
      </c>
    </row>
    <row r="228" ht="12.75">
      <c r="AH228" s="78">
        <v>1075</v>
      </c>
    </row>
    <row r="229" ht="12.75">
      <c r="AH229" s="78">
        <v>1080</v>
      </c>
    </row>
    <row r="230" ht="12.75">
      <c r="AH230" s="78">
        <v>1085</v>
      </c>
    </row>
    <row r="231" ht="12.75">
      <c r="AH231" s="78">
        <v>1090</v>
      </c>
    </row>
    <row r="232" ht="12.75">
      <c r="AH232" s="78">
        <v>1095</v>
      </c>
    </row>
    <row r="233" ht="12.75">
      <c r="AH233" s="78">
        <v>1100</v>
      </c>
    </row>
    <row r="234" ht="12.75">
      <c r="AH234" s="78">
        <v>1105</v>
      </c>
    </row>
    <row r="235" ht="12.75">
      <c r="AH235" s="78">
        <v>1110</v>
      </c>
    </row>
    <row r="236" ht="12.75">
      <c r="AH236" s="78">
        <v>1115</v>
      </c>
    </row>
    <row r="237" ht="12.75">
      <c r="AH237" s="78">
        <v>1120</v>
      </c>
    </row>
    <row r="238" ht="12.75">
      <c r="AH238" s="78">
        <v>1125</v>
      </c>
    </row>
    <row r="239" ht="12.75">
      <c r="AH239" s="78">
        <v>1130</v>
      </c>
    </row>
    <row r="240" ht="12.75">
      <c r="AH240" s="78">
        <v>1135</v>
      </c>
    </row>
    <row r="241" ht="12.75">
      <c r="AH241" s="78">
        <v>1140</v>
      </c>
    </row>
    <row r="242" ht="12.75">
      <c r="AH242" s="78">
        <v>1145</v>
      </c>
    </row>
    <row r="243" ht="12.75">
      <c r="AH243" s="78">
        <v>1150</v>
      </c>
    </row>
    <row r="244" ht="12.75">
      <c r="AH244" s="78">
        <v>1155</v>
      </c>
    </row>
    <row r="245" ht="12.75">
      <c r="AH245" s="78">
        <v>1160</v>
      </c>
    </row>
    <row r="246" ht="12.75">
      <c r="AH246" s="78">
        <v>1165</v>
      </c>
    </row>
    <row r="247" ht="12.75">
      <c r="AH247" s="78">
        <v>1170</v>
      </c>
    </row>
    <row r="248" ht="12.75">
      <c r="AH248" s="78">
        <v>1175</v>
      </c>
    </row>
    <row r="249" ht="12.75">
      <c r="AH249" s="78">
        <v>1180</v>
      </c>
    </row>
    <row r="250" ht="12.75">
      <c r="AH250" s="78">
        <v>1185</v>
      </c>
    </row>
    <row r="251" ht="12.75">
      <c r="AH251" s="78">
        <v>1190</v>
      </c>
    </row>
    <row r="252" ht="12.75">
      <c r="AH252" s="78">
        <v>1195</v>
      </c>
    </row>
    <row r="253" ht="12.75">
      <c r="AH253" s="78">
        <v>1200</v>
      </c>
    </row>
    <row r="254" ht="12.75">
      <c r="AH254" s="78">
        <v>1205</v>
      </c>
    </row>
    <row r="255" ht="12.75">
      <c r="AH255" s="78">
        <v>1210</v>
      </c>
    </row>
    <row r="256" ht="12.75">
      <c r="AH256" s="78">
        <v>1215</v>
      </c>
    </row>
    <row r="257" ht="12.75">
      <c r="AH257" s="78">
        <v>1220</v>
      </c>
    </row>
    <row r="258" ht="12.75">
      <c r="AH258" s="78">
        <v>1225</v>
      </c>
    </row>
    <row r="259" ht="12.75">
      <c r="AH259" s="78">
        <v>1230</v>
      </c>
    </row>
    <row r="260" ht="12.75">
      <c r="AH260" s="78">
        <v>1235</v>
      </c>
    </row>
    <row r="261" ht="12.75">
      <c r="AH261" s="78">
        <v>1240</v>
      </c>
    </row>
    <row r="262" ht="12.75">
      <c r="AH262" s="78">
        <v>1245</v>
      </c>
    </row>
    <row r="263" ht="12.75">
      <c r="AH263" s="78">
        <v>1250</v>
      </c>
    </row>
    <row r="264" ht="12.75">
      <c r="AH264" s="78">
        <v>1255</v>
      </c>
    </row>
    <row r="265" ht="12.75">
      <c r="AH265" s="78">
        <v>1260</v>
      </c>
    </row>
    <row r="266" ht="12.75">
      <c r="AH266" s="78">
        <v>1265</v>
      </c>
    </row>
    <row r="267" ht="12.75">
      <c r="AH267" s="78">
        <v>1270</v>
      </c>
    </row>
    <row r="268" ht="12.75">
      <c r="AH268" s="78">
        <v>1275</v>
      </c>
    </row>
    <row r="269" ht="12.75">
      <c r="AH269" s="78">
        <v>1280</v>
      </c>
    </row>
    <row r="270" ht="12.75">
      <c r="AH270" s="78">
        <v>1285</v>
      </c>
    </row>
    <row r="271" ht="12.75">
      <c r="AH271" s="78">
        <v>1290</v>
      </c>
    </row>
    <row r="272" ht="12.75">
      <c r="AH272" s="78">
        <v>1295</v>
      </c>
    </row>
    <row r="273" ht="12.75">
      <c r="AH273" s="78">
        <v>1300</v>
      </c>
    </row>
    <row r="274" ht="12.75">
      <c r="AH274" s="78">
        <v>1305</v>
      </c>
    </row>
    <row r="275" ht="12.75">
      <c r="AH275" s="78">
        <v>1310</v>
      </c>
    </row>
    <row r="276" ht="12.75">
      <c r="AH276" s="78">
        <v>1315</v>
      </c>
    </row>
    <row r="277" ht="12.75">
      <c r="AH277" s="78">
        <v>1320</v>
      </c>
    </row>
    <row r="278" ht="12.75">
      <c r="AH278" s="78">
        <v>1325</v>
      </c>
    </row>
    <row r="279" ht="12.75">
      <c r="AH279" s="78">
        <v>1330</v>
      </c>
    </row>
    <row r="280" ht="12.75">
      <c r="AH280" s="78">
        <v>1335</v>
      </c>
    </row>
    <row r="281" ht="12.75">
      <c r="AH281" s="78">
        <v>1340</v>
      </c>
    </row>
    <row r="282" ht="12.75">
      <c r="AH282" s="78">
        <v>1345</v>
      </c>
    </row>
    <row r="283" ht="12.75">
      <c r="AH283" s="78">
        <v>1350</v>
      </c>
    </row>
    <row r="284" ht="12.75">
      <c r="AH284" s="78">
        <v>1355</v>
      </c>
    </row>
    <row r="285" ht="12.75">
      <c r="AH285" s="78">
        <v>1360</v>
      </c>
    </row>
    <row r="286" ht="12.75">
      <c r="AH286" s="78">
        <v>1365</v>
      </c>
    </row>
    <row r="287" ht="12.75">
      <c r="AH287" s="78">
        <v>1370</v>
      </c>
    </row>
    <row r="288" ht="12.75">
      <c r="AH288" s="78">
        <v>1375</v>
      </c>
    </row>
    <row r="289" ht="12.75">
      <c r="AH289" s="78">
        <v>1380</v>
      </c>
    </row>
    <row r="290" ht="12.75">
      <c r="AH290" s="78">
        <v>1385</v>
      </c>
    </row>
    <row r="291" ht="12.75">
      <c r="AH291" s="78">
        <v>1390</v>
      </c>
    </row>
    <row r="292" ht="12.75">
      <c r="AH292" s="78">
        <v>1395</v>
      </c>
    </row>
    <row r="293" ht="12.75">
      <c r="AH293" s="78">
        <v>1400</v>
      </c>
    </row>
    <row r="294" ht="12.75">
      <c r="AH294" s="78">
        <v>1405</v>
      </c>
    </row>
    <row r="295" ht="12.75">
      <c r="AH295" s="78">
        <v>1410</v>
      </c>
    </row>
    <row r="296" ht="12.75">
      <c r="AH296" s="78">
        <v>1415</v>
      </c>
    </row>
    <row r="297" ht="12.75">
      <c r="AH297" s="78">
        <v>1420</v>
      </c>
    </row>
    <row r="298" ht="12.75">
      <c r="AH298" s="78">
        <v>1425</v>
      </c>
    </row>
    <row r="299" ht="12.75">
      <c r="AH299" s="78">
        <v>1430</v>
      </c>
    </row>
    <row r="300" ht="12.75">
      <c r="AH300" s="78">
        <v>1435</v>
      </c>
    </row>
    <row r="301" ht="12.75">
      <c r="AH301" s="78">
        <v>1440</v>
      </c>
    </row>
    <row r="302" ht="12.75">
      <c r="AH302" s="78">
        <v>1445</v>
      </c>
    </row>
    <row r="303" ht="12.75">
      <c r="AH303" s="78">
        <v>1450</v>
      </c>
    </row>
    <row r="304" ht="12.75">
      <c r="AH304" s="78">
        <v>1455</v>
      </c>
    </row>
    <row r="305" ht="12.75">
      <c r="AH305" s="78">
        <v>1460</v>
      </c>
    </row>
    <row r="306" ht="12.75">
      <c r="AH306" s="78">
        <v>1465</v>
      </c>
    </row>
    <row r="307" ht="12.75">
      <c r="AH307" s="78">
        <v>1470</v>
      </c>
    </row>
    <row r="308" ht="12.75">
      <c r="AH308" s="78">
        <v>1475</v>
      </c>
    </row>
    <row r="309" ht="12.75">
      <c r="AH309" s="78">
        <v>1480</v>
      </c>
    </row>
    <row r="310" ht="12.75">
      <c r="AH310" s="78">
        <v>1485</v>
      </c>
    </row>
    <row r="311" ht="12.75">
      <c r="AH311" s="78">
        <v>1490</v>
      </c>
    </row>
    <row r="312" ht="12.75">
      <c r="AH312" s="78">
        <v>1495</v>
      </c>
    </row>
    <row r="313" ht="12.75">
      <c r="AH313" s="78">
        <v>1500</v>
      </c>
    </row>
    <row r="314" ht="12.75">
      <c r="AH314" s="78">
        <v>1505</v>
      </c>
    </row>
    <row r="315" ht="12.75">
      <c r="AH315" s="78">
        <v>1510</v>
      </c>
    </row>
    <row r="316" ht="12.75">
      <c r="AH316" s="78">
        <v>1515</v>
      </c>
    </row>
    <row r="317" ht="12.75">
      <c r="AH317" s="78">
        <v>1520</v>
      </c>
    </row>
    <row r="318" ht="12.75">
      <c r="AH318" s="78">
        <v>1525</v>
      </c>
    </row>
    <row r="319" ht="12.75">
      <c r="AH319" s="78">
        <v>1530</v>
      </c>
    </row>
    <row r="320" ht="12.75">
      <c r="AH320" s="78">
        <v>1535</v>
      </c>
    </row>
    <row r="321" ht="12.75">
      <c r="AH321" s="78">
        <v>1540</v>
      </c>
    </row>
    <row r="322" ht="12.75">
      <c r="AH322" s="78">
        <v>1545</v>
      </c>
    </row>
    <row r="323" ht="12.75">
      <c r="AH323" s="78">
        <v>1550</v>
      </c>
    </row>
    <row r="324" ht="12.75">
      <c r="AH324" s="78">
        <v>1555</v>
      </c>
    </row>
    <row r="325" ht="12.75">
      <c r="AH325" s="78">
        <v>1560</v>
      </c>
    </row>
    <row r="326" ht="12.75">
      <c r="AH326" s="78">
        <v>1565</v>
      </c>
    </row>
    <row r="327" ht="12.75">
      <c r="AH327" s="78">
        <v>1570</v>
      </c>
    </row>
    <row r="328" ht="12.75">
      <c r="AH328" s="78">
        <v>1575</v>
      </c>
    </row>
    <row r="329" ht="12.75">
      <c r="AH329" s="78">
        <v>1580</v>
      </c>
    </row>
    <row r="330" ht="12.75">
      <c r="AH330" s="78">
        <v>1585</v>
      </c>
    </row>
    <row r="331" ht="12.75">
      <c r="AH331" s="78">
        <v>1590</v>
      </c>
    </row>
    <row r="332" ht="12.75">
      <c r="AH332" s="78">
        <v>1595</v>
      </c>
    </row>
    <row r="333" ht="12.75">
      <c r="AH333" s="78">
        <v>1600</v>
      </c>
    </row>
    <row r="334" ht="12.75">
      <c r="AH334" s="78">
        <v>1605</v>
      </c>
    </row>
    <row r="335" ht="12.75">
      <c r="AH335" s="78">
        <v>1610</v>
      </c>
    </row>
    <row r="336" ht="12.75">
      <c r="AH336" s="78">
        <v>1615</v>
      </c>
    </row>
    <row r="337" ht="12.75">
      <c r="AH337" s="78">
        <v>1620</v>
      </c>
    </row>
    <row r="338" ht="12.75">
      <c r="AH338" s="78">
        <v>1625</v>
      </c>
    </row>
    <row r="339" ht="12.75">
      <c r="AH339" s="78">
        <v>1630</v>
      </c>
    </row>
    <row r="340" ht="12.75">
      <c r="AH340" s="78">
        <v>1635</v>
      </c>
    </row>
    <row r="341" ht="12.75">
      <c r="AH341" s="78">
        <v>1640</v>
      </c>
    </row>
    <row r="342" ht="12.75">
      <c r="AH342" s="78">
        <v>1645</v>
      </c>
    </row>
    <row r="343" ht="12.75">
      <c r="AH343" s="78">
        <v>1650</v>
      </c>
    </row>
    <row r="344" ht="12.75">
      <c r="AH344" s="78">
        <v>1655</v>
      </c>
    </row>
    <row r="345" ht="12.75">
      <c r="AH345" s="78">
        <v>1660</v>
      </c>
    </row>
    <row r="346" ht="12.75">
      <c r="AH346" s="78">
        <v>1665</v>
      </c>
    </row>
    <row r="347" ht="12.75">
      <c r="AH347" s="78">
        <v>1670</v>
      </c>
    </row>
    <row r="348" ht="12.75">
      <c r="AH348" s="78">
        <v>1675</v>
      </c>
    </row>
    <row r="349" ht="12.75">
      <c r="AH349" s="78">
        <v>1680</v>
      </c>
    </row>
    <row r="350" ht="12.75">
      <c r="AH350" s="78">
        <v>1685</v>
      </c>
    </row>
    <row r="351" ht="12.75">
      <c r="AH351" s="78">
        <v>1690</v>
      </c>
    </row>
    <row r="352" ht="12.75">
      <c r="AH352" s="78">
        <v>1695</v>
      </c>
    </row>
    <row r="353" ht="12.75">
      <c r="AH353" s="78">
        <v>1700</v>
      </c>
    </row>
    <row r="354" ht="12.75">
      <c r="AH354" s="78">
        <v>1705</v>
      </c>
    </row>
    <row r="355" ht="12.75">
      <c r="AH355" s="78">
        <v>1710</v>
      </c>
    </row>
    <row r="356" ht="12.75">
      <c r="AH356" s="78">
        <v>1715</v>
      </c>
    </row>
    <row r="357" ht="12.75">
      <c r="AH357" s="78">
        <v>1720</v>
      </c>
    </row>
    <row r="358" ht="12.75">
      <c r="AH358" s="78">
        <v>1725</v>
      </c>
    </row>
    <row r="359" ht="12.75">
      <c r="AH359" s="78">
        <v>1730</v>
      </c>
    </row>
    <row r="360" ht="12.75">
      <c r="AH360" s="78">
        <v>1735</v>
      </c>
    </row>
    <row r="361" ht="12.75">
      <c r="AH361" s="78">
        <v>1740</v>
      </c>
    </row>
    <row r="362" ht="12.75">
      <c r="AH362" s="78">
        <v>1745</v>
      </c>
    </row>
    <row r="363" ht="12.75">
      <c r="AH363" s="78">
        <v>1750</v>
      </c>
    </row>
    <row r="364" ht="12.75">
      <c r="AH364" s="78">
        <v>1755</v>
      </c>
    </row>
    <row r="365" ht="12.75">
      <c r="AH365" s="78">
        <v>1760</v>
      </c>
    </row>
    <row r="366" ht="12.75">
      <c r="AH366" s="78">
        <v>1765</v>
      </c>
    </row>
    <row r="367" ht="12.75">
      <c r="AH367" s="78">
        <v>1770</v>
      </c>
    </row>
    <row r="368" ht="12.75">
      <c r="AH368" s="78">
        <v>1775</v>
      </c>
    </row>
    <row r="369" ht="12.75">
      <c r="AH369" s="78">
        <v>1780</v>
      </c>
    </row>
    <row r="370" ht="12.75">
      <c r="AH370" s="78">
        <v>1785</v>
      </c>
    </row>
    <row r="371" ht="12.75">
      <c r="AH371" s="78">
        <v>1790</v>
      </c>
    </row>
    <row r="372" ht="12.75">
      <c r="AH372" s="78">
        <v>1795</v>
      </c>
    </row>
    <row r="373" ht="12.75">
      <c r="AH373" s="78">
        <v>1800</v>
      </c>
    </row>
    <row r="374" ht="12.75">
      <c r="AH374" s="78">
        <v>1805</v>
      </c>
    </row>
    <row r="375" ht="12.75">
      <c r="AH375" s="78">
        <v>1810</v>
      </c>
    </row>
    <row r="376" ht="12.75">
      <c r="AH376" s="78">
        <v>1815</v>
      </c>
    </row>
    <row r="377" ht="12.75">
      <c r="AH377" s="78">
        <v>1820</v>
      </c>
    </row>
    <row r="378" ht="12.75">
      <c r="AH378" s="78">
        <v>1825</v>
      </c>
    </row>
    <row r="379" ht="12.75">
      <c r="AH379" s="78">
        <v>1830</v>
      </c>
    </row>
    <row r="380" ht="12.75">
      <c r="AH380" s="78">
        <v>1835</v>
      </c>
    </row>
    <row r="381" ht="12.75">
      <c r="AH381" s="78">
        <v>1840</v>
      </c>
    </row>
    <row r="382" ht="12.75">
      <c r="AH382" s="78">
        <v>1845</v>
      </c>
    </row>
    <row r="383" ht="12.75">
      <c r="AH383" s="78">
        <v>1850</v>
      </c>
    </row>
    <row r="384" ht="12.75">
      <c r="AH384" s="78">
        <v>1855</v>
      </c>
    </row>
    <row r="385" ht="12.75">
      <c r="AH385" s="78">
        <v>1860</v>
      </c>
    </row>
    <row r="386" ht="12.75">
      <c r="AH386" s="78">
        <v>1865</v>
      </c>
    </row>
    <row r="387" ht="12.75">
      <c r="AH387" s="78">
        <v>1870</v>
      </c>
    </row>
    <row r="388" ht="12.75">
      <c r="AH388" s="78">
        <v>1875</v>
      </c>
    </row>
    <row r="389" ht="12.75">
      <c r="AH389" s="78">
        <v>1880</v>
      </c>
    </row>
    <row r="390" ht="12.75">
      <c r="AH390" s="78">
        <v>1885</v>
      </c>
    </row>
    <row r="391" ht="12.75">
      <c r="AH391" s="78">
        <v>1890</v>
      </c>
    </row>
    <row r="392" ht="12.75">
      <c r="AH392" s="78">
        <v>1895</v>
      </c>
    </row>
    <row r="393" ht="12.75">
      <c r="AH393" s="78">
        <v>1900</v>
      </c>
    </row>
    <row r="394" ht="12.75">
      <c r="AH394" s="78">
        <v>1905</v>
      </c>
    </row>
    <row r="395" ht="12.75">
      <c r="AH395" s="78">
        <v>1910</v>
      </c>
    </row>
    <row r="396" ht="12.75">
      <c r="AH396" s="78">
        <v>1915</v>
      </c>
    </row>
    <row r="397" ht="12.75">
      <c r="AH397" s="78">
        <v>1920</v>
      </c>
    </row>
    <row r="398" ht="12.75">
      <c r="AH398" s="78">
        <v>1925</v>
      </c>
    </row>
    <row r="399" ht="12.75">
      <c r="AH399" s="78">
        <v>1930</v>
      </c>
    </row>
    <row r="400" ht="12.75">
      <c r="AH400" s="78">
        <v>1935</v>
      </c>
    </row>
    <row r="401" ht="12.75">
      <c r="AH401" s="78">
        <v>1940</v>
      </c>
    </row>
    <row r="402" ht="12.75">
      <c r="AH402" s="78">
        <v>1945</v>
      </c>
    </row>
    <row r="403" ht="12.75">
      <c r="AH403" s="78">
        <v>1950</v>
      </c>
    </row>
    <row r="404" ht="12.75">
      <c r="AH404" s="78">
        <v>1955</v>
      </c>
    </row>
    <row r="405" ht="12.75">
      <c r="AH405" s="78">
        <v>1960</v>
      </c>
    </row>
    <row r="406" ht="12.75">
      <c r="AH406" s="78">
        <v>1965</v>
      </c>
    </row>
    <row r="407" ht="12.75">
      <c r="AH407" s="78">
        <v>1970</v>
      </c>
    </row>
    <row r="408" ht="12.75">
      <c r="AH408" s="78">
        <v>1975</v>
      </c>
    </row>
    <row r="409" ht="12.75">
      <c r="AH409" s="78">
        <v>1980</v>
      </c>
    </row>
    <row r="410" ht="12.75">
      <c r="AH410" s="78">
        <v>1985</v>
      </c>
    </row>
    <row r="411" ht="12.75">
      <c r="AH411" s="78">
        <v>1990</v>
      </c>
    </row>
    <row r="412" ht="12.75">
      <c r="AH412" s="78">
        <v>1995</v>
      </c>
    </row>
    <row r="413" ht="12.75">
      <c r="AH413" s="78">
        <v>2000</v>
      </c>
    </row>
  </sheetData>
  <sheetProtection password="E97E" sheet="1"/>
  <mergeCells count="17">
    <mergeCell ref="B6:J6"/>
    <mergeCell ref="B7:J7"/>
    <mergeCell ref="A1:L1"/>
    <mergeCell ref="A3:L3"/>
    <mergeCell ref="A2:L2"/>
    <mergeCell ref="B4:J4"/>
    <mergeCell ref="B5:J5"/>
    <mergeCell ref="Z12:AG12"/>
    <mergeCell ref="A8:L8"/>
    <mergeCell ref="A10:G10"/>
    <mergeCell ref="A11:G11"/>
    <mergeCell ref="A12:G12"/>
    <mergeCell ref="H10:J10"/>
    <mergeCell ref="H11:J11"/>
    <mergeCell ref="H12:J12"/>
    <mergeCell ref="T12:Y12"/>
    <mergeCell ref="H9:J9"/>
  </mergeCells>
  <conditionalFormatting sqref="K14:K67">
    <cfRule type="cellIs" priority="1" dxfId="0" operator="lessThan" stopIfTrue="1">
      <formula>$K$10</formula>
    </cfRule>
  </conditionalFormatting>
  <dataValidations count="8">
    <dataValidation type="list" allowBlank="1" showInputMessage="1" showErrorMessage="1" sqref="E14:E67">
      <formula1>"Gastite,Rigid"</formula1>
    </dataValidation>
    <dataValidation type="list" allowBlank="1" showInputMessage="1" showErrorMessage="1" sqref="D14:D67">
      <formula1>".5,.75,1,1.25,1.5,2,3,4"</formula1>
    </dataValidation>
    <dataValidation type="list" allowBlank="1" showInputMessage="1" showErrorMessage="1" sqref="B14:B67">
      <formula1>$N$12:$N$67</formula1>
    </dataValidation>
    <dataValidation type="list" allowBlank="1" showInputMessage="1" showErrorMessage="1" sqref="K10">
      <formula1>"5,5.5,6,6.5,7,8,9,10,10.5,11,12,28"</formula1>
    </dataValidation>
    <dataValidation type="list" allowBlank="1" showInputMessage="1" showErrorMessage="1" sqref="K11">
      <formula1>"6,7,8,9,10,11,12,13,14,28,56,140"</formula1>
    </dataValidation>
    <dataValidation type="list" allowBlank="1" showInputMessage="1" showErrorMessage="1" sqref="K12">
      <formula1>"7,8,9,10,11,12"</formula1>
    </dataValidation>
    <dataValidation type="whole" allowBlank="1" showInputMessage="1" showErrorMessage="1" errorTitle="Segment Length / Load" error="Enter whole numbers only." sqref="F14:G67">
      <formula1>0</formula1>
      <formula2>20000</formula2>
    </dataValidation>
    <dataValidation type="list" showInputMessage="1" showErrorMessage="1" sqref="K9">
      <formula1>"NG,LPG"</formula1>
    </dataValidation>
  </dataValidations>
  <hyperlinks>
    <hyperlink ref="A2" r:id="rId1" display="www.gastite.com"/>
  </hyperlinks>
  <printOptions horizontalCentered="1"/>
  <pageMargins left="0.25" right="0.25" top="0.25" bottom="0.25" header="0" footer="0"/>
  <pageSetup blackAndWhite="1" fitToHeight="1" fitToWidth="1" horizontalDpi="300" verticalDpi="300" orientation="portrait" scale="74" r:id="rId5"/>
  <headerFooter alignWithMargins="0">
    <oddFooter>&amp;CPressure Drop Data based on Gastite's Design &amp; Installation Guide</oddFooter>
  </headerFooter>
  <colBreaks count="1" manualBreakCount="1">
    <brk id="16" max="65535" man="1"/>
  </colBreaks>
  <ignoredErrors>
    <ignoredError sqref="N12:N13" numberStoredAsText="1"/>
  </ignoredError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437"/>
  <sheetViews>
    <sheetView zoomScale="98" zoomScaleNormal="98" zoomScalePageLayoutView="0" workbookViewId="0" topLeftCell="A1">
      <selection activeCell="A13" sqref="A13"/>
    </sheetView>
  </sheetViews>
  <sheetFormatPr defaultColWidth="9.140625" defaultRowHeight="12.75"/>
  <cols>
    <col min="1" max="1" width="11.140625" style="0" customWidth="1"/>
    <col min="2" max="2" width="8.57421875" style="0" customWidth="1"/>
    <col min="3" max="3" width="15.57421875" style="0" customWidth="1"/>
    <col min="4" max="5" width="7.57421875" style="0" customWidth="1"/>
    <col min="6" max="6" width="9.7109375" style="0" customWidth="1"/>
    <col min="7" max="7" width="9.421875" style="0" customWidth="1"/>
    <col min="8" max="8" width="10.421875" style="0" customWidth="1"/>
    <col min="9" max="9" width="9.28125" style="0" customWidth="1"/>
    <col min="10" max="10" width="11.421875" style="0" customWidth="1"/>
    <col min="11" max="11" width="11.00390625" style="0" customWidth="1"/>
    <col min="12" max="12" width="30.421875" style="0" customWidth="1"/>
    <col min="13" max="13" width="2.421875" style="0" customWidth="1"/>
    <col min="14" max="14" width="3.7109375" style="50" customWidth="1"/>
    <col min="15" max="15" width="4.00390625" style="50" customWidth="1"/>
    <col min="16" max="16" width="2.421875" style="0" customWidth="1"/>
    <col min="17" max="17" width="5.7109375" style="39" customWidth="1"/>
    <col min="18" max="19" width="5.7109375" style="40" customWidth="1"/>
    <col min="20" max="33" width="5.7109375" style="41" customWidth="1"/>
    <col min="34" max="34" width="8.421875" style="0" customWidth="1"/>
    <col min="35" max="67" width="6.57421875" style="0" bestFit="1" customWidth="1"/>
    <col min="68" max="71" width="9.421875" style="0" bestFit="1" customWidth="1"/>
  </cols>
  <sheetData>
    <row r="1" spans="1:254" s="1" customFormat="1" ht="51.75" customHeight="1">
      <c r="A1" s="139" t="s">
        <v>100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1"/>
      <c r="M1" s="19"/>
      <c r="N1" s="50"/>
      <c r="O1" s="50"/>
      <c r="P1" s="19"/>
      <c r="Q1" s="41"/>
      <c r="R1" s="41"/>
      <c r="S1" s="41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9"/>
      <c r="BQ1" s="29"/>
      <c r="BR1" s="29"/>
      <c r="BS1" s="29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</row>
    <row r="2" spans="1:71" s="99" customFormat="1" ht="18">
      <c r="A2" s="145" t="s">
        <v>99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  <c r="M2" s="93"/>
      <c r="N2" s="94"/>
      <c r="O2" s="94"/>
      <c r="P2" s="93"/>
      <c r="Q2" s="95"/>
      <c r="R2" s="95"/>
      <c r="S2" s="95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8"/>
      <c r="BQ2" s="98"/>
      <c r="BR2" s="98"/>
      <c r="BS2" s="98"/>
    </row>
    <row r="3" spans="1:71" s="99" customFormat="1" ht="15.75">
      <c r="A3" s="142" t="s">
        <v>98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  <c r="M3" s="93"/>
      <c r="N3" s="94"/>
      <c r="O3" s="94"/>
      <c r="P3" s="93"/>
      <c r="Q3" s="95"/>
      <c r="R3" s="95"/>
      <c r="S3" s="95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8"/>
      <c r="BQ3" s="98"/>
      <c r="BR3" s="98"/>
      <c r="BS3" s="98"/>
    </row>
    <row r="4" spans="1:71" s="1" customFormat="1" ht="13.5">
      <c r="A4" s="100" t="s">
        <v>0</v>
      </c>
      <c r="B4" s="148"/>
      <c r="C4" s="149"/>
      <c r="D4" s="149"/>
      <c r="E4" s="149"/>
      <c r="F4" s="149"/>
      <c r="G4" s="149"/>
      <c r="H4" s="149"/>
      <c r="I4" s="149"/>
      <c r="J4" s="150"/>
      <c r="K4" s="101" t="s">
        <v>1</v>
      </c>
      <c r="L4" s="102"/>
      <c r="M4" s="21"/>
      <c r="N4" s="50"/>
      <c r="O4" s="50"/>
      <c r="P4" s="21"/>
      <c r="Q4" s="41"/>
      <c r="R4" s="41"/>
      <c r="S4" s="41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28"/>
      <c r="BQ4" s="28"/>
      <c r="BR4" s="28"/>
      <c r="BS4" s="28"/>
    </row>
    <row r="5" spans="1:71" s="1" customFormat="1" ht="13.5">
      <c r="A5" s="63" t="s">
        <v>2</v>
      </c>
      <c r="B5" s="135"/>
      <c r="C5" s="136"/>
      <c r="D5" s="136"/>
      <c r="E5" s="136"/>
      <c r="F5" s="136"/>
      <c r="G5" s="136"/>
      <c r="H5" s="136"/>
      <c r="I5" s="136"/>
      <c r="J5" s="137"/>
      <c r="K5" s="65" t="s">
        <v>34</v>
      </c>
      <c r="L5" s="60"/>
      <c r="M5" s="22"/>
      <c r="N5" s="50"/>
      <c r="O5" s="50"/>
      <c r="P5" s="22"/>
      <c r="Q5" s="41"/>
      <c r="R5" s="41"/>
      <c r="S5" s="41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28"/>
      <c r="BQ5" s="28"/>
      <c r="BR5" s="28"/>
      <c r="BS5" s="28"/>
    </row>
    <row r="6" spans="1:71" s="1" customFormat="1" ht="13.5">
      <c r="A6" s="64" t="s">
        <v>52</v>
      </c>
      <c r="B6" s="135"/>
      <c r="C6" s="136"/>
      <c r="D6" s="136"/>
      <c r="E6" s="136"/>
      <c r="F6" s="136"/>
      <c r="G6" s="136"/>
      <c r="H6" s="136"/>
      <c r="I6" s="136"/>
      <c r="J6" s="137"/>
      <c r="K6" s="65" t="s">
        <v>35</v>
      </c>
      <c r="L6" s="60"/>
      <c r="M6" s="20"/>
      <c r="N6" s="50"/>
      <c r="O6" s="50"/>
      <c r="P6" s="20"/>
      <c r="Q6" s="41"/>
      <c r="R6" s="41"/>
      <c r="S6" s="41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28"/>
      <c r="BQ6" s="28"/>
      <c r="BR6" s="28"/>
      <c r="BS6" s="28"/>
    </row>
    <row r="7" spans="1:71" s="1" customFormat="1" ht="13.5">
      <c r="A7" s="62" t="s">
        <v>3</v>
      </c>
      <c r="B7" s="138"/>
      <c r="C7" s="136"/>
      <c r="D7" s="136"/>
      <c r="E7" s="136"/>
      <c r="F7" s="136"/>
      <c r="G7" s="136"/>
      <c r="H7" s="136"/>
      <c r="I7" s="136"/>
      <c r="J7" s="137"/>
      <c r="K7" s="65" t="s">
        <v>36</v>
      </c>
      <c r="L7" s="60"/>
      <c r="M7" s="20"/>
      <c r="N7" s="50"/>
      <c r="O7" s="50"/>
      <c r="P7" s="20"/>
      <c r="Q7" s="41"/>
      <c r="R7" s="41"/>
      <c r="S7" s="41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28"/>
      <c r="BQ7" s="28"/>
      <c r="BR7" s="28"/>
      <c r="BS7" s="28"/>
    </row>
    <row r="8" spans="1:71" ht="18" customHeight="1">
      <c r="A8" s="151" t="s">
        <v>33</v>
      </c>
      <c r="B8" s="151"/>
      <c r="C8" s="151"/>
      <c r="D8" s="152"/>
      <c r="E8" s="152"/>
      <c r="F8" s="152"/>
      <c r="G8" s="152"/>
      <c r="H8" s="152"/>
      <c r="I8" s="152"/>
      <c r="J8" s="152"/>
      <c r="K8" s="152"/>
      <c r="L8" s="152"/>
      <c r="M8" s="23"/>
      <c r="P8" s="23"/>
      <c r="U8" s="39"/>
      <c r="V8" s="40"/>
      <c r="W8" s="40"/>
      <c r="X8" s="40"/>
      <c r="Y8" s="40"/>
      <c r="Z8" s="40"/>
      <c r="AA8" s="42"/>
      <c r="AB8" s="42"/>
      <c r="AC8" s="42"/>
      <c r="AD8" s="42"/>
      <c r="AE8" s="42"/>
      <c r="AF8" s="42"/>
      <c r="AG8" s="4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28"/>
      <c r="BQ8" s="28"/>
      <c r="BR8" s="28"/>
      <c r="BS8" s="28"/>
    </row>
    <row r="9" spans="1:71" ht="18" customHeight="1">
      <c r="A9" s="103"/>
      <c r="B9" s="104"/>
      <c r="C9" s="104"/>
      <c r="D9" s="105"/>
      <c r="E9" s="105"/>
      <c r="F9" s="105"/>
      <c r="G9" s="105"/>
      <c r="H9" s="105"/>
      <c r="I9" s="105"/>
      <c r="J9" s="105"/>
      <c r="K9" s="105"/>
      <c r="L9" s="106"/>
      <c r="M9" s="23"/>
      <c r="P9" s="23"/>
      <c r="U9" s="39"/>
      <c r="V9" s="40"/>
      <c r="W9" s="40"/>
      <c r="X9" s="40"/>
      <c r="Y9" s="40"/>
      <c r="Z9" s="40"/>
      <c r="AA9" s="42"/>
      <c r="AB9" s="42"/>
      <c r="AC9" s="42"/>
      <c r="AD9" s="42"/>
      <c r="AE9" s="42"/>
      <c r="AF9" s="42"/>
      <c r="AG9" s="4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28"/>
      <c r="BQ9" s="28"/>
      <c r="BR9" s="28"/>
      <c r="BS9" s="28"/>
    </row>
    <row r="10" spans="1:71" ht="18" customHeight="1">
      <c r="A10" s="107"/>
      <c r="B10" s="108"/>
      <c r="C10" s="108"/>
      <c r="D10" s="109"/>
      <c r="E10" s="109"/>
      <c r="F10" s="109"/>
      <c r="G10" s="109"/>
      <c r="H10" s="109"/>
      <c r="I10" s="109"/>
      <c r="J10" s="109"/>
      <c r="K10" s="109"/>
      <c r="L10" s="110"/>
      <c r="M10" s="23"/>
      <c r="P10" s="23"/>
      <c r="U10" s="39"/>
      <c r="V10" s="40"/>
      <c r="W10" s="40"/>
      <c r="X10" s="40"/>
      <c r="Y10" s="40"/>
      <c r="Z10" s="40"/>
      <c r="AA10" s="42"/>
      <c r="AB10" s="42"/>
      <c r="AC10" s="42"/>
      <c r="AD10" s="42"/>
      <c r="AE10" s="42"/>
      <c r="AF10" s="42"/>
      <c r="AG10" s="4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28"/>
      <c r="BQ10" s="28"/>
      <c r="BR10" s="28"/>
      <c r="BS10" s="28"/>
    </row>
    <row r="11" spans="1:71" ht="18" customHeight="1">
      <c r="A11" s="107"/>
      <c r="B11" s="108"/>
      <c r="C11" s="108"/>
      <c r="D11" s="109"/>
      <c r="E11" s="109"/>
      <c r="F11" s="109"/>
      <c r="G11" s="109"/>
      <c r="H11" s="109"/>
      <c r="I11" s="109"/>
      <c r="J11" s="109"/>
      <c r="K11" s="109"/>
      <c r="L11" s="110"/>
      <c r="M11" s="23"/>
      <c r="P11" s="23"/>
      <c r="U11" s="39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28"/>
      <c r="BQ11" s="28"/>
      <c r="BR11" s="28"/>
      <c r="BS11" s="28"/>
    </row>
    <row r="12" spans="1:71" ht="18" customHeight="1">
      <c r="A12" s="107"/>
      <c r="B12" s="108"/>
      <c r="C12" s="108"/>
      <c r="D12" s="109"/>
      <c r="E12" s="109"/>
      <c r="F12" s="109"/>
      <c r="G12" s="109"/>
      <c r="H12" s="109"/>
      <c r="I12" s="109"/>
      <c r="J12" s="109"/>
      <c r="K12" s="109"/>
      <c r="L12" s="110"/>
      <c r="M12" s="23"/>
      <c r="P12" s="23"/>
      <c r="U12" s="39"/>
      <c r="V12" s="40"/>
      <c r="W12" s="40"/>
      <c r="X12" s="40"/>
      <c r="Y12" s="40"/>
      <c r="Z12" s="40"/>
      <c r="AA12" s="42"/>
      <c r="AB12" s="42"/>
      <c r="AC12" s="42"/>
      <c r="AD12" s="42"/>
      <c r="AE12" s="42"/>
      <c r="AF12" s="42"/>
      <c r="AG12" s="4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28"/>
      <c r="BQ12" s="28"/>
      <c r="BR12" s="28"/>
      <c r="BS12" s="28"/>
    </row>
    <row r="13" spans="1:71" ht="18" customHeight="1">
      <c r="A13" s="107"/>
      <c r="B13" s="108"/>
      <c r="C13" s="108"/>
      <c r="D13" s="109"/>
      <c r="E13" s="109"/>
      <c r="F13" s="109"/>
      <c r="G13" s="109"/>
      <c r="H13" s="109"/>
      <c r="I13" s="109"/>
      <c r="J13" s="109"/>
      <c r="K13" s="109"/>
      <c r="L13" s="110"/>
      <c r="M13" s="23"/>
      <c r="P13" s="23"/>
      <c r="U13" s="39"/>
      <c r="V13" s="40"/>
      <c r="W13" s="40"/>
      <c r="X13" s="40"/>
      <c r="Y13" s="40"/>
      <c r="Z13" s="40"/>
      <c r="AA13" s="42"/>
      <c r="AB13" s="42"/>
      <c r="AC13" s="42"/>
      <c r="AD13" s="42"/>
      <c r="AE13" s="42"/>
      <c r="AF13" s="42"/>
      <c r="AG13" s="4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28"/>
      <c r="BQ13" s="28"/>
      <c r="BR13" s="28"/>
      <c r="BS13" s="28"/>
    </row>
    <row r="14" spans="1:71" ht="18" customHeight="1">
      <c r="A14" s="107"/>
      <c r="B14" s="108"/>
      <c r="C14" s="108"/>
      <c r="D14" s="109"/>
      <c r="E14" s="109"/>
      <c r="F14" s="109"/>
      <c r="G14" s="109"/>
      <c r="H14" s="109"/>
      <c r="I14" s="109"/>
      <c r="J14" s="109"/>
      <c r="K14" s="109"/>
      <c r="L14" s="110"/>
      <c r="M14" s="23"/>
      <c r="P14" s="23"/>
      <c r="U14" s="39"/>
      <c r="V14" s="40"/>
      <c r="W14" s="40"/>
      <c r="X14" s="40"/>
      <c r="Y14" s="40"/>
      <c r="Z14" s="40"/>
      <c r="AA14" s="42"/>
      <c r="AB14" s="42"/>
      <c r="AC14" s="42"/>
      <c r="AD14" s="42"/>
      <c r="AE14" s="42"/>
      <c r="AF14" s="42"/>
      <c r="AG14" s="4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28"/>
      <c r="BQ14" s="28"/>
      <c r="BR14" s="28"/>
      <c r="BS14" s="28"/>
    </row>
    <row r="15" spans="1:71" ht="18" customHeight="1">
      <c r="A15" s="107"/>
      <c r="B15" s="108"/>
      <c r="C15" s="108"/>
      <c r="D15" s="109"/>
      <c r="E15" s="109"/>
      <c r="F15" s="109"/>
      <c r="G15" s="109"/>
      <c r="H15" s="109"/>
      <c r="I15" s="109"/>
      <c r="J15" s="109"/>
      <c r="K15" s="109"/>
      <c r="L15" s="110"/>
      <c r="M15" s="23"/>
      <c r="P15" s="23"/>
      <c r="U15" s="39"/>
      <c r="V15" s="40"/>
      <c r="W15" s="40"/>
      <c r="X15" s="40"/>
      <c r="Y15" s="40"/>
      <c r="Z15" s="40"/>
      <c r="AA15" s="42"/>
      <c r="AB15" s="42"/>
      <c r="AC15" s="42"/>
      <c r="AD15" s="42"/>
      <c r="AE15" s="42"/>
      <c r="AF15" s="42"/>
      <c r="AG15" s="4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28"/>
      <c r="BQ15" s="28"/>
      <c r="BR15" s="28"/>
      <c r="BS15" s="28"/>
    </row>
    <row r="16" spans="1:71" ht="18" customHeight="1">
      <c r="A16" s="107"/>
      <c r="B16" s="108"/>
      <c r="C16" s="108"/>
      <c r="D16" s="109"/>
      <c r="E16" s="109"/>
      <c r="F16" s="109"/>
      <c r="G16" s="109"/>
      <c r="H16" s="109"/>
      <c r="I16" s="109"/>
      <c r="J16" s="109"/>
      <c r="K16" s="109"/>
      <c r="L16" s="110"/>
      <c r="M16" s="23"/>
      <c r="P16" s="23"/>
      <c r="U16" s="39"/>
      <c r="V16" s="40"/>
      <c r="W16" s="40"/>
      <c r="X16" s="40"/>
      <c r="Y16" s="40"/>
      <c r="Z16" s="40"/>
      <c r="AA16" s="42"/>
      <c r="AB16" s="42"/>
      <c r="AC16" s="42"/>
      <c r="AD16" s="42"/>
      <c r="AE16" s="42"/>
      <c r="AF16" s="42"/>
      <c r="AG16" s="4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28"/>
      <c r="BQ16" s="28"/>
      <c r="BR16" s="28"/>
      <c r="BS16" s="28"/>
    </row>
    <row r="17" spans="1:71" ht="18" customHeight="1">
      <c r="A17" s="107"/>
      <c r="B17" s="108"/>
      <c r="C17" s="108"/>
      <c r="D17" s="109"/>
      <c r="E17" s="109"/>
      <c r="F17" s="109"/>
      <c r="G17" s="109"/>
      <c r="H17" s="109"/>
      <c r="I17" s="109"/>
      <c r="J17" s="109"/>
      <c r="K17" s="109"/>
      <c r="L17" s="110"/>
      <c r="M17" s="23"/>
      <c r="P17" s="23"/>
      <c r="U17" s="39"/>
      <c r="V17" s="40"/>
      <c r="W17" s="40"/>
      <c r="X17" s="40"/>
      <c r="Y17" s="40"/>
      <c r="Z17" s="40"/>
      <c r="AA17" s="42"/>
      <c r="AB17" s="42"/>
      <c r="AC17" s="42"/>
      <c r="AD17" s="42"/>
      <c r="AE17" s="42"/>
      <c r="AF17" s="42"/>
      <c r="AG17" s="4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28"/>
      <c r="BQ17" s="28"/>
      <c r="BR17" s="28"/>
      <c r="BS17" s="28"/>
    </row>
    <row r="18" spans="1:71" ht="18" customHeight="1">
      <c r="A18" s="107"/>
      <c r="B18" s="108"/>
      <c r="C18" s="108"/>
      <c r="D18" s="109"/>
      <c r="E18" s="109"/>
      <c r="F18" s="109"/>
      <c r="G18" s="109"/>
      <c r="H18" s="109"/>
      <c r="I18" s="109"/>
      <c r="J18" s="109"/>
      <c r="K18" s="109"/>
      <c r="L18" s="110"/>
      <c r="M18" s="23"/>
      <c r="P18" s="23"/>
      <c r="U18" s="39"/>
      <c r="V18" s="40"/>
      <c r="W18" s="40"/>
      <c r="X18" s="40"/>
      <c r="Y18" s="40"/>
      <c r="Z18" s="40"/>
      <c r="AA18" s="42"/>
      <c r="AB18" s="42"/>
      <c r="AC18" s="42"/>
      <c r="AD18" s="42"/>
      <c r="AE18" s="42"/>
      <c r="AF18" s="42"/>
      <c r="AG18" s="4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28"/>
      <c r="BQ18" s="28"/>
      <c r="BR18" s="28"/>
      <c r="BS18" s="28"/>
    </row>
    <row r="19" spans="1:71" ht="18" customHeight="1">
      <c r="A19" s="107"/>
      <c r="B19" s="108"/>
      <c r="C19" s="108"/>
      <c r="D19" s="109"/>
      <c r="E19" s="109"/>
      <c r="F19" s="109"/>
      <c r="G19" s="109"/>
      <c r="H19" s="109"/>
      <c r="I19" s="109"/>
      <c r="J19" s="109"/>
      <c r="K19" s="109"/>
      <c r="L19" s="110"/>
      <c r="M19" s="23"/>
      <c r="P19" s="23"/>
      <c r="U19" s="39"/>
      <c r="V19" s="40"/>
      <c r="W19" s="40"/>
      <c r="X19" s="40"/>
      <c r="Y19" s="40"/>
      <c r="Z19" s="40"/>
      <c r="AA19" s="42"/>
      <c r="AB19" s="42"/>
      <c r="AC19" s="42"/>
      <c r="AD19" s="42"/>
      <c r="AE19" s="42"/>
      <c r="AF19" s="42"/>
      <c r="AG19" s="4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28"/>
      <c r="BQ19" s="28"/>
      <c r="BR19" s="28"/>
      <c r="BS19" s="28"/>
    </row>
    <row r="20" spans="1:71" ht="18" customHeight="1">
      <c r="A20" s="107"/>
      <c r="B20" s="108"/>
      <c r="C20" s="108"/>
      <c r="D20" s="109"/>
      <c r="E20" s="109"/>
      <c r="F20" s="109"/>
      <c r="G20" s="109"/>
      <c r="H20" s="109"/>
      <c r="I20" s="109"/>
      <c r="J20" s="109"/>
      <c r="K20" s="109"/>
      <c r="L20" s="110"/>
      <c r="M20" s="23"/>
      <c r="P20" s="23"/>
      <c r="U20" s="39"/>
      <c r="V20" s="40"/>
      <c r="W20" s="40"/>
      <c r="X20" s="40"/>
      <c r="Y20" s="40"/>
      <c r="Z20" s="40"/>
      <c r="AA20" s="42"/>
      <c r="AB20" s="42"/>
      <c r="AC20" s="42"/>
      <c r="AD20" s="42"/>
      <c r="AE20" s="42"/>
      <c r="AF20" s="42"/>
      <c r="AG20" s="4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28"/>
      <c r="BQ20" s="28"/>
      <c r="BR20" s="28"/>
      <c r="BS20" s="28"/>
    </row>
    <row r="21" spans="1:71" ht="18" customHeight="1">
      <c r="A21" s="107"/>
      <c r="B21" s="108"/>
      <c r="C21" s="108"/>
      <c r="D21" s="109"/>
      <c r="E21" s="109"/>
      <c r="F21" s="109"/>
      <c r="G21" s="109"/>
      <c r="H21" s="109"/>
      <c r="I21" s="109"/>
      <c r="J21" s="109"/>
      <c r="K21" s="109"/>
      <c r="L21" s="110"/>
      <c r="M21" s="23"/>
      <c r="P21" s="23"/>
      <c r="U21" s="39"/>
      <c r="V21" s="40"/>
      <c r="W21" s="40"/>
      <c r="X21" s="40"/>
      <c r="Y21" s="40"/>
      <c r="Z21" s="40"/>
      <c r="AA21" s="42"/>
      <c r="AB21" s="42"/>
      <c r="AC21" s="42"/>
      <c r="AD21" s="42"/>
      <c r="AE21" s="42"/>
      <c r="AF21" s="42"/>
      <c r="AG21" s="4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28"/>
      <c r="BQ21" s="28"/>
      <c r="BR21" s="28"/>
      <c r="BS21" s="28"/>
    </row>
    <row r="22" spans="1:71" ht="18" customHeight="1">
      <c r="A22" s="107"/>
      <c r="B22" s="108"/>
      <c r="C22" s="108"/>
      <c r="D22" s="109"/>
      <c r="E22" s="109"/>
      <c r="F22" s="109"/>
      <c r="G22" s="109"/>
      <c r="H22" s="109"/>
      <c r="I22" s="109"/>
      <c r="J22" s="109"/>
      <c r="K22" s="109"/>
      <c r="L22" s="110"/>
      <c r="M22" s="23"/>
      <c r="P22" s="23"/>
      <c r="U22" s="39"/>
      <c r="V22" s="40"/>
      <c r="W22" s="40"/>
      <c r="X22" s="40"/>
      <c r="Y22" s="40"/>
      <c r="Z22" s="40"/>
      <c r="AA22" s="42"/>
      <c r="AB22" s="42"/>
      <c r="AC22" s="42"/>
      <c r="AD22" s="42"/>
      <c r="AE22" s="42"/>
      <c r="AF22" s="42"/>
      <c r="AG22" s="4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28"/>
      <c r="BQ22" s="28"/>
      <c r="BR22" s="28"/>
      <c r="BS22" s="28"/>
    </row>
    <row r="23" spans="1:71" ht="18" customHeight="1">
      <c r="A23" s="107"/>
      <c r="B23" s="108"/>
      <c r="C23" s="108"/>
      <c r="D23" s="109"/>
      <c r="E23" s="109"/>
      <c r="F23" s="109"/>
      <c r="G23" s="109"/>
      <c r="H23" s="109"/>
      <c r="I23" s="109"/>
      <c r="J23" s="109"/>
      <c r="K23" s="109"/>
      <c r="L23" s="110"/>
      <c r="M23" s="23"/>
      <c r="P23" s="23"/>
      <c r="U23" s="39"/>
      <c r="V23" s="40"/>
      <c r="W23" s="40"/>
      <c r="X23" s="40"/>
      <c r="Y23" s="40"/>
      <c r="Z23" s="40"/>
      <c r="AA23" s="42"/>
      <c r="AB23" s="42"/>
      <c r="AC23" s="42"/>
      <c r="AD23" s="42"/>
      <c r="AE23" s="42"/>
      <c r="AF23" s="42"/>
      <c r="AG23" s="4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28"/>
      <c r="BQ23" s="28"/>
      <c r="BR23" s="28"/>
      <c r="BS23" s="28"/>
    </row>
    <row r="24" spans="1:71" ht="18" customHeight="1">
      <c r="A24" s="107"/>
      <c r="B24" s="108"/>
      <c r="C24" s="108"/>
      <c r="D24" s="109"/>
      <c r="E24" s="109"/>
      <c r="F24" s="109"/>
      <c r="G24" s="109"/>
      <c r="H24" s="109"/>
      <c r="I24" s="109"/>
      <c r="J24" s="109"/>
      <c r="K24" s="109"/>
      <c r="L24" s="110"/>
      <c r="M24" s="23"/>
      <c r="P24" s="23"/>
      <c r="U24" s="39"/>
      <c r="V24" s="40"/>
      <c r="W24" s="40"/>
      <c r="X24" s="40"/>
      <c r="Y24" s="40"/>
      <c r="Z24" s="40"/>
      <c r="AA24" s="42"/>
      <c r="AB24" s="42"/>
      <c r="AC24" s="42"/>
      <c r="AD24" s="42"/>
      <c r="AE24" s="42"/>
      <c r="AF24" s="42"/>
      <c r="AG24" s="4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28"/>
      <c r="BQ24" s="28"/>
      <c r="BR24" s="28"/>
      <c r="BS24" s="28"/>
    </row>
    <row r="25" spans="1:71" ht="18" customHeight="1">
      <c r="A25" s="107"/>
      <c r="B25" s="108"/>
      <c r="C25" s="108"/>
      <c r="D25" s="109"/>
      <c r="E25" s="109"/>
      <c r="F25" s="109"/>
      <c r="G25" s="109"/>
      <c r="H25" s="109"/>
      <c r="I25" s="109"/>
      <c r="J25" s="109"/>
      <c r="K25" s="109"/>
      <c r="L25" s="110"/>
      <c r="M25" s="23"/>
      <c r="P25" s="23"/>
      <c r="U25" s="39"/>
      <c r="V25" s="40"/>
      <c r="W25" s="40"/>
      <c r="X25" s="40"/>
      <c r="Y25" s="40"/>
      <c r="Z25" s="40"/>
      <c r="AA25" s="42"/>
      <c r="AB25" s="42"/>
      <c r="AC25" s="42"/>
      <c r="AD25" s="42"/>
      <c r="AE25" s="42"/>
      <c r="AF25" s="42"/>
      <c r="AG25" s="4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28"/>
      <c r="BQ25" s="28"/>
      <c r="BR25" s="28"/>
      <c r="BS25" s="28"/>
    </row>
    <row r="26" spans="1:71" ht="18" customHeight="1">
      <c r="A26" s="107"/>
      <c r="B26" s="108"/>
      <c r="C26" s="108"/>
      <c r="D26" s="109"/>
      <c r="E26" s="109"/>
      <c r="F26" s="109"/>
      <c r="G26" s="109"/>
      <c r="H26" s="109"/>
      <c r="I26" s="109"/>
      <c r="J26" s="109"/>
      <c r="K26" s="109"/>
      <c r="L26" s="110"/>
      <c r="M26" s="23"/>
      <c r="P26" s="23"/>
      <c r="U26" s="39"/>
      <c r="V26" s="40"/>
      <c r="W26" s="40"/>
      <c r="X26" s="40"/>
      <c r="Y26" s="40"/>
      <c r="Z26" s="40"/>
      <c r="AA26" s="42"/>
      <c r="AB26" s="42"/>
      <c r="AC26" s="42"/>
      <c r="AD26" s="42"/>
      <c r="AE26" s="42"/>
      <c r="AF26" s="42"/>
      <c r="AG26" s="4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28"/>
      <c r="BQ26" s="28"/>
      <c r="BR26" s="28"/>
      <c r="BS26" s="28"/>
    </row>
    <row r="27" spans="1:71" ht="18" customHeight="1">
      <c r="A27" s="107"/>
      <c r="B27" s="108"/>
      <c r="C27" s="108"/>
      <c r="D27" s="109"/>
      <c r="E27" s="109"/>
      <c r="F27" s="109"/>
      <c r="G27" s="109"/>
      <c r="H27" s="109"/>
      <c r="I27" s="109"/>
      <c r="J27" s="109"/>
      <c r="K27" s="109"/>
      <c r="L27" s="110"/>
      <c r="M27" s="23"/>
      <c r="P27" s="23"/>
      <c r="U27" s="39"/>
      <c r="V27" s="40"/>
      <c r="W27" s="40"/>
      <c r="X27" s="40"/>
      <c r="Y27" s="40"/>
      <c r="Z27" s="40"/>
      <c r="AA27" s="42"/>
      <c r="AB27" s="42"/>
      <c r="AC27" s="42"/>
      <c r="AD27" s="42"/>
      <c r="AE27" s="42"/>
      <c r="AF27" s="42"/>
      <c r="AG27" s="4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28"/>
      <c r="BQ27" s="28"/>
      <c r="BR27" s="28"/>
      <c r="BS27" s="28"/>
    </row>
    <row r="28" spans="1:71" ht="18" customHeight="1">
      <c r="A28" s="107"/>
      <c r="B28" s="108"/>
      <c r="C28" s="108"/>
      <c r="D28" s="109"/>
      <c r="E28" s="109"/>
      <c r="F28" s="109"/>
      <c r="G28" s="109"/>
      <c r="H28" s="109"/>
      <c r="I28" s="109"/>
      <c r="J28" s="109"/>
      <c r="K28" s="109"/>
      <c r="L28" s="110"/>
      <c r="M28" s="23"/>
      <c r="P28" s="23"/>
      <c r="U28" s="39"/>
      <c r="V28" s="40"/>
      <c r="W28" s="40"/>
      <c r="X28" s="40"/>
      <c r="Y28" s="40"/>
      <c r="Z28" s="40"/>
      <c r="AA28" s="42"/>
      <c r="AB28" s="42"/>
      <c r="AC28" s="42"/>
      <c r="AD28" s="42"/>
      <c r="AE28" s="42"/>
      <c r="AF28" s="42"/>
      <c r="AG28" s="4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28"/>
      <c r="BQ28" s="28"/>
      <c r="BR28" s="28"/>
      <c r="BS28" s="28"/>
    </row>
    <row r="29" spans="1:71" ht="18" customHeight="1">
      <c r="A29" s="107"/>
      <c r="B29" s="108"/>
      <c r="C29" s="108"/>
      <c r="D29" s="109"/>
      <c r="E29" s="109"/>
      <c r="F29" s="109"/>
      <c r="G29" s="109"/>
      <c r="H29" s="109"/>
      <c r="I29" s="109"/>
      <c r="J29" s="109"/>
      <c r="K29" s="109"/>
      <c r="L29" s="110"/>
      <c r="M29" s="23"/>
      <c r="P29" s="23"/>
      <c r="U29" s="39"/>
      <c r="V29" s="40"/>
      <c r="W29" s="40"/>
      <c r="X29" s="40"/>
      <c r="Y29" s="40"/>
      <c r="Z29" s="40"/>
      <c r="AA29" s="42"/>
      <c r="AB29" s="42"/>
      <c r="AC29" s="42"/>
      <c r="AD29" s="42"/>
      <c r="AE29" s="42"/>
      <c r="AF29" s="42"/>
      <c r="AG29" s="4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28"/>
      <c r="BQ29" s="28"/>
      <c r="BR29" s="28"/>
      <c r="BS29" s="28"/>
    </row>
    <row r="30" spans="1:71" ht="18" customHeight="1">
      <c r="A30" s="107"/>
      <c r="B30" s="108"/>
      <c r="C30" s="108"/>
      <c r="D30" s="109"/>
      <c r="E30" s="109"/>
      <c r="F30" s="109"/>
      <c r="G30" s="109"/>
      <c r="H30" s="109"/>
      <c r="I30" s="109"/>
      <c r="J30" s="109"/>
      <c r="K30" s="109"/>
      <c r="L30" s="110"/>
      <c r="M30" s="23"/>
      <c r="P30" s="23"/>
      <c r="U30" s="39"/>
      <c r="V30" s="40"/>
      <c r="W30" s="40"/>
      <c r="X30" s="40"/>
      <c r="Y30" s="40"/>
      <c r="Z30" s="40"/>
      <c r="AA30" s="42"/>
      <c r="AB30" s="42"/>
      <c r="AC30" s="42"/>
      <c r="AD30" s="42"/>
      <c r="AE30" s="42"/>
      <c r="AF30" s="42"/>
      <c r="AG30" s="4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28"/>
      <c r="BQ30" s="28"/>
      <c r="BR30" s="28"/>
      <c r="BS30" s="28"/>
    </row>
    <row r="31" spans="1:71" ht="18" customHeight="1">
      <c r="A31" s="107"/>
      <c r="B31" s="108"/>
      <c r="C31" s="108"/>
      <c r="D31" s="109"/>
      <c r="E31" s="109"/>
      <c r="F31" s="109"/>
      <c r="G31" s="109"/>
      <c r="H31" s="109"/>
      <c r="I31" s="109"/>
      <c r="J31" s="109"/>
      <c r="K31" s="109"/>
      <c r="L31" s="110"/>
      <c r="M31" s="23"/>
      <c r="P31" s="23"/>
      <c r="U31" s="39"/>
      <c r="V31" s="40"/>
      <c r="W31" s="40"/>
      <c r="X31" s="40"/>
      <c r="Y31" s="40"/>
      <c r="Z31" s="40"/>
      <c r="AA31" s="42"/>
      <c r="AB31" s="42"/>
      <c r="AC31" s="42"/>
      <c r="AD31" s="42"/>
      <c r="AE31" s="42"/>
      <c r="AF31" s="42"/>
      <c r="AG31" s="4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28"/>
      <c r="BQ31" s="28"/>
      <c r="BR31" s="28"/>
      <c r="BS31" s="28"/>
    </row>
    <row r="32" spans="1:71" ht="18">
      <c r="A32" s="10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8"/>
      <c r="M32" s="23"/>
      <c r="P32" s="23"/>
      <c r="U32" s="39"/>
      <c r="V32" s="40"/>
      <c r="W32" s="40"/>
      <c r="X32" s="40"/>
      <c r="Y32" s="40"/>
      <c r="Z32" s="40"/>
      <c r="AA32" s="42"/>
      <c r="AB32" s="42"/>
      <c r="AC32" s="42"/>
      <c r="AD32" s="42"/>
      <c r="AE32" s="42"/>
      <c r="AF32" s="42"/>
      <c r="AG32" s="4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28"/>
      <c r="BQ32" s="28"/>
      <c r="BR32" s="28"/>
      <c r="BS32" s="28"/>
    </row>
    <row r="33" spans="1:71" s="34" customFormat="1" ht="12.75" customHeight="1">
      <c r="A33" s="153"/>
      <c r="B33" s="154"/>
      <c r="C33" s="154"/>
      <c r="D33" s="154"/>
      <c r="E33" s="154"/>
      <c r="F33" s="154"/>
      <c r="G33" s="155"/>
      <c r="H33" s="131" t="s">
        <v>104</v>
      </c>
      <c r="I33" s="131"/>
      <c r="J33" s="132"/>
      <c r="K33" s="119" t="s">
        <v>105</v>
      </c>
      <c r="L33" s="120"/>
      <c r="M33" s="35"/>
      <c r="N33" s="50"/>
      <c r="O33" s="50"/>
      <c r="P33" s="35"/>
      <c r="Q33" s="116">
        <f>IF(K33="LPG",1.535,1)</f>
        <v>1</v>
      </c>
      <c r="R33" s="50"/>
      <c r="S33" s="51"/>
      <c r="U33" s="52"/>
      <c r="V33" s="52"/>
      <c r="W33" s="52"/>
      <c r="X33" s="52"/>
      <c r="Y33" s="52"/>
      <c r="AA33" s="52"/>
      <c r="AB33" s="52"/>
      <c r="AC33" s="52"/>
      <c r="AD33" s="52"/>
      <c r="AE33" s="52"/>
      <c r="AF33" s="52"/>
      <c r="AG33" s="52"/>
      <c r="AH33" s="53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6"/>
      <c r="BQ33" s="36"/>
      <c r="BR33" s="36"/>
      <c r="BS33" s="36"/>
    </row>
    <row r="34" spans="1:71" s="34" customFormat="1" ht="12.75" customHeight="1">
      <c r="A34" s="156" t="s">
        <v>90</v>
      </c>
      <c r="B34" s="129"/>
      <c r="C34" s="129"/>
      <c r="D34" s="129"/>
      <c r="E34" s="129"/>
      <c r="F34" s="129"/>
      <c r="G34" s="130"/>
      <c r="H34" s="157" t="s">
        <v>84</v>
      </c>
      <c r="I34" s="157"/>
      <c r="J34" s="158"/>
      <c r="K34" s="58"/>
      <c r="L34" s="66" t="s">
        <v>47</v>
      </c>
      <c r="M34" s="35"/>
      <c r="N34" s="50"/>
      <c r="O34" s="50"/>
      <c r="P34" s="35"/>
      <c r="Q34" s="49"/>
      <c r="R34" s="50"/>
      <c r="S34" s="51"/>
      <c r="U34" s="52"/>
      <c r="V34" s="52"/>
      <c r="W34" s="52"/>
      <c r="X34" s="52"/>
      <c r="Y34" s="52"/>
      <c r="AA34" s="52"/>
      <c r="AB34" s="52"/>
      <c r="AC34" s="52"/>
      <c r="AD34" s="52"/>
      <c r="AE34" s="52"/>
      <c r="AF34" s="52"/>
      <c r="AG34" s="52"/>
      <c r="AH34" s="53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6"/>
      <c r="BQ34" s="36"/>
      <c r="BR34" s="36"/>
      <c r="BS34" s="36"/>
    </row>
    <row r="35" spans="1:71" ht="12.75" customHeight="1">
      <c r="A35" s="128" t="s">
        <v>85</v>
      </c>
      <c r="B35" s="129"/>
      <c r="C35" s="129"/>
      <c r="D35" s="129"/>
      <c r="E35" s="129"/>
      <c r="F35" s="129"/>
      <c r="G35" s="130"/>
      <c r="H35" s="133" t="s">
        <v>51</v>
      </c>
      <c r="I35" s="133"/>
      <c r="J35" s="134"/>
      <c r="K35" s="59"/>
      <c r="L35" s="57" t="s">
        <v>47</v>
      </c>
      <c r="M35" s="15"/>
      <c r="P35" s="15"/>
      <c r="Q35" s="50"/>
      <c r="R35" s="51"/>
      <c r="S35" s="51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54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ht="12.75" customHeight="1">
      <c r="A36" s="128" t="s">
        <v>94</v>
      </c>
      <c r="B36" s="129"/>
      <c r="C36" s="129"/>
      <c r="D36" s="129"/>
      <c r="E36" s="129"/>
      <c r="F36" s="129"/>
      <c r="G36" s="130"/>
      <c r="H36" s="133" t="s">
        <v>49</v>
      </c>
      <c r="I36" s="133"/>
      <c r="J36" s="134"/>
      <c r="K36" s="59"/>
      <c r="L36" s="57" t="s">
        <v>48</v>
      </c>
      <c r="M36" s="15"/>
      <c r="N36" s="56" t="s">
        <v>80</v>
      </c>
      <c r="O36" s="50">
        <f>K35</f>
        <v>0</v>
      </c>
      <c r="P36" s="15"/>
      <c r="Q36" s="50"/>
      <c r="R36" s="51"/>
      <c r="S36" s="51"/>
      <c r="T36" s="121" t="s">
        <v>37</v>
      </c>
      <c r="U36" s="121"/>
      <c r="V36" s="121"/>
      <c r="W36" s="121"/>
      <c r="X36" s="121"/>
      <c r="Y36" s="121"/>
      <c r="Z36" s="121" t="s">
        <v>32</v>
      </c>
      <c r="AA36" s="121"/>
      <c r="AB36" s="121"/>
      <c r="AC36" s="121"/>
      <c r="AD36" s="121"/>
      <c r="AE36" s="121"/>
      <c r="AF36" s="121"/>
      <c r="AG36" s="121"/>
      <c r="AH36" s="54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s="89" customFormat="1" ht="33.75">
      <c r="A37" s="90" t="s">
        <v>86</v>
      </c>
      <c r="B37" s="90" t="s">
        <v>89</v>
      </c>
      <c r="C37" s="90" t="s">
        <v>39</v>
      </c>
      <c r="D37" s="90" t="s">
        <v>81</v>
      </c>
      <c r="E37" s="90" t="s">
        <v>38</v>
      </c>
      <c r="F37" s="90" t="s">
        <v>87</v>
      </c>
      <c r="G37" s="90" t="s">
        <v>106</v>
      </c>
      <c r="H37" s="90" t="s">
        <v>91</v>
      </c>
      <c r="I37" s="91" t="s">
        <v>93</v>
      </c>
      <c r="J37" s="91" t="s">
        <v>82</v>
      </c>
      <c r="K37" s="91" t="s">
        <v>83</v>
      </c>
      <c r="L37" s="90" t="s">
        <v>50</v>
      </c>
      <c r="M37" s="86"/>
      <c r="N37" s="56" t="s">
        <v>92</v>
      </c>
      <c r="O37" s="50">
        <f>K36</f>
        <v>0</v>
      </c>
      <c r="P37" s="86"/>
      <c r="Q37" s="50" t="s">
        <v>37</v>
      </c>
      <c r="R37" s="51" t="s">
        <v>32</v>
      </c>
      <c r="S37" s="51"/>
      <c r="T37" s="49">
        <v>0.5</v>
      </c>
      <c r="U37" s="49">
        <v>0.75</v>
      </c>
      <c r="V37" s="49">
        <v>1</v>
      </c>
      <c r="W37" s="49">
        <v>1.25</v>
      </c>
      <c r="X37" s="49">
        <v>1.5</v>
      </c>
      <c r="Y37" s="49">
        <v>2</v>
      </c>
      <c r="Z37" s="49">
        <v>0.5</v>
      </c>
      <c r="AA37" s="49">
        <v>0.75</v>
      </c>
      <c r="AB37" s="49">
        <v>1</v>
      </c>
      <c r="AC37" s="49">
        <v>1.25</v>
      </c>
      <c r="AD37" s="49">
        <v>1.5</v>
      </c>
      <c r="AE37" s="49">
        <v>2</v>
      </c>
      <c r="AF37" s="49">
        <v>3</v>
      </c>
      <c r="AG37" s="49">
        <v>4</v>
      </c>
      <c r="AH37" s="87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</row>
    <row r="38" spans="1:71" ht="12.75">
      <c r="A38" s="67" t="s">
        <v>54</v>
      </c>
      <c r="B38" s="61"/>
      <c r="C38" s="61"/>
      <c r="D38" s="79"/>
      <c r="E38" s="80"/>
      <c r="F38" s="81"/>
      <c r="G38" s="81"/>
      <c r="H38" s="68">
        <f>IF(E38="Gastite",Q38,IF(E38="Rigid",R38,""))</f>
      </c>
      <c r="I38" s="69">
        <f>IF(ISERROR(F38*H38),"",F38*H38)</f>
      </c>
      <c r="J38" s="69" t="str">
        <f>IF(ISERROR(LOOKUP(B38,$N$36:$N$91,$O$36:$O$91)),"-",LOOKUP(B38,$N$36:$N$91,$O$36:$O$91))</f>
        <v>-</v>
      </c>
      <c r="K38" s="69" t="str">
        <f>IF(ISERROR(J38-I38),"-",J38-I38)</f>
        <v>-</v>
      </c>
      <c r="L38" s="92"/>
      <c r="M38" s="15"/>
      <c r="N38" s="50" t="str">
        <f>A38</f>
        <v> A</v>
      </c>
      <c r="O38" s="50" t="str">
        <f>K38</f>
        <v>-</v>
      </c>
      <c r="P38" s="15"/>
      <c r="Q38" s="50">
        <f>IF(D38=0.5,T38,IF(D38=0.75,U38,IF(D38=1,V38,IF(D38=1.25,W38,IF(D38=1.5,X38,IF(D38=2,Y38,0))))))</f>
        <v>0</v>
      </c>
      <c r="R38" s="51">
        <f>IF(D38=0.5,Z38,IF(D38=0.75,AA38,IF(D38=1,AB38,IF(D38=1.25,AC38,IF(D38=1.5,AD38,IF(D38=2,AE38,IF(D38=3,AF38,IF(D38=4,AG38,0))))))))</f>
        <v>0</v>
      </c>
      <c r="S38" s="51"/>
      <c r="T38" s="51">
        <f>IF(G38&lt;=160,0.0000051095*((G38/$Q$33)^2.0262804885),0.0000051095*((G38/$Q$33)^2.0262804885))</f>
        <v>0</v>
      </c>
      <c r="U38" s="50">
        <f>0.0000005954*((G38/$Q$33)^2.1770677841)</f>
        <v>0</v>
      </c>
      <c r="V38" s="50">
        <f>0.0000001791*((G38/$Q$33)^2.0805421)</f>
        <v>0</v>
      </c>
      <c r="W38" s="50">
        <f>0.0000001008*((G38/$Q$33)^2.0395861979)</f>
        <v>0</v>
      </c>
      <c r="X38" s="50">
        <f>0.0000000238*((G38/$Q$33)^2.0295567475)</f>
        <v>0</v>
      </c>
      <c r="Y38" s="50">
        <f>(0.0000000109*((G38/$Q$33)^1.9404151315))*0.92</f>
        <v>0</v>
      </c>
      <c r="Z38" s="51">
        <f>0.6094*(((G38/$Q$33)/(2313*0.622^2.625))^(1/0.541))</f>
        <v>0</v>
      </c>
      <c r="AA38" s="51">
        <f>0.6094*(((G38/$Q$33)/(2313*0.824^2.625))^(1/0.541))</f>
        <v>0</v>
      </c>
      <c r="AB38" s="51">
        <f>0.6094*(((G38/$Q$33)/(2313*1.049^2.625))^(1/0.541))</f>
        <v>0</v>
      </c>
      <c r="AC38" s="51">
        <f>0.6094*(((G38/$Q$33)/(2313*1.38^2.625))^(1/0.541))</f>
        <v>0</v>
      </c>
      <c r="AD38" s="51">
        <f>0.6094*(((G38/$Q$33)/(2313*1.61^2.625))^(1/0.541))</f>
        <v>0</v>
      </c>
      <c r="AE38" s="51">
        <f>0.6094*(((G38/$Q$33)/(2313*2.067^2.625))^(1/0.541))</f>
        <v>0</v>
      </c>
      <c r="AF38" s="51">
        <f>0.6094*(((G38/$Q$33)/(2313*3.068^2.625))^(1/0.541))</f>
        <v>0</v>
      </c>
      <c r="AG38" s="50">
        <f>0.6094*(((G38/$Q$33)/(2313*4.026^2.625))^(1/0.541))</f>
        <v>0</v>
      </c>
      <c r="AH38" s="78">
        <v>5</v>
      </c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ht="13.5" customHeight="1">
      <c r="A39" s="67" t="s">
        <v>55</v>
      </c>
      <c r="B39" s="61"/>
      <c r="C39" s="61"/>
      <c r="D39" s="79"/>
      <c r="E39" s="80"/>
      <c r="F39" s="81"/>
      <c r="G39" s="81"/>
      <c r="H39" s="68">
        <f aca="true" t="shared" si="0" ref="H39:H91">IF(E39="Gastite",Q39,IF(E39="Rigid",R39,""))</f>
      </c>
      <c r="I39" s="69">
        <f aca="true" t="shared" si="1" ref="I39:I91">IF(ISERROR(F39*H39),"",F39*H39)</f>
      </c>
      <c r="J39" s="69" t="str">
        <f aca="true" t="shared" si="2" ref="J39:J91">IF(ISERROR(LOOKUP(B39,$N$36:$N$91,$O$36:$O$91)),"-",LOOKUP(B39,$N$36:$N$91,$O$36:$O$91))</f>
        <v>-</v>
      </c>
      <c r="K39" s="69" t="str">
        <f>IF(ISERROR(J39-I39),"-",J39-I39)</f>
        <v>-</v>
      </c>
      <c r="L39" s="92"/>
      <c r="M39" s="18"/>
      <c r="N39" s="50" t="str">
        <f aca="true" t="shared" si="3" ref="N39:N91">A39</f>
        <v> B</v>
      </c>
      <c r="O39" s="50" t="str">
        <f aca="true" t="shared" si="4" ref="O39:O91">K39</f>
        <v>-</v>
      </c>
      <c r="P39" s="18"/>
      <c r="Q39" s="50">
        <f aca="true" t="shared" si="5" ref="Q39:Q91">IF(D39=0.5,T39,IF(D39=0.75,U39,IF(D39=1,V39,IF(D39=1.25,W39,IF(D39=1.5,X39,IF(D39=2,Y39,0))))))</f>
        <v>0</v>
      </c>
      <c r="R39" s="51">
        <f aca="true" t="shared" si="6" ref="R39:R91">IF(D39=0.5,Z39,IF(D39=0.75,AA39,IF(D39=1,AB39,IF(D39=1.25,AC39,IF(D39=1.5,AD39,IF(D39=2,AE39,IF(D39=3,AF39,IF(D39=4,AG39,0))))))))</f>
        <v>0</v>
      </c>
      <c r="S39" s="51"/>
      <c r="T39" s="51">
        <f aca="true" t="shared" si="7" ref="T39:T91">IF(G39&lt;=160,0.0000051095*((G39/$Q$33)^2.0262804885),0.0000051095*((G39/$Q$33)^2.0262804885))</f>
        <v>0</v>
      </c>
      <c r="U39" s="50">
        <f aca="true" t="shared" si="8" ref="U39:U91">0.0000005954*((G39/$Q$33)^2.1770677841)</f>
        <v>0</v>
      </c>
      <c r="V39" s="50">
        <f aca="true" t="shared" si="9" ref="V39:V91">0.0000001791*((G39/$Q$33)^2.0805421)</f>
        <v>0</v>
      </c>
      <c r="W39" s="50">
        <f aca="true" t="shared" si="10" ref="W39:W91">0.0000001008*((G39/$Q$33)^2.0395861979)</f>
        <v>0</v>
      </c>
      <c r="X39" s="50">
        <f aca="true" t="shared" si="11" ref="X39:X91">0.0000000238*((G39/$Q$33)^2.0295567475)</f>
        <v>0</v>
      </c>
      <c r="Y39" s="50">
        <f aca="true" t="shared" si="12" ref="Y39:Y91">(0.0000000109*((G39/$Q$33)^1.9404151315))*0.92</f>
        <v>0</v>
      </c>
      <c r="Z39" s="51">
        <f aca="true" t="shared" si="13" ref="Z39:Z91">0.6094*(((G39/$Q$33)/(2313*0.622^2.625))^(1/0.541))</f>
        <v>0</v>
      </c>
      <c r="AA39" s="51">
        <f aca="true" t="shared" si="14" ref="AA39:AA91">0.6094*(((G39/$Q$33)/(2313*0.824^2.625))^(1/0.541))</f>
        <v>0</v>
      </c>
      <c r="AB39" s="51">
        <f aca="true" t="shared" si="15" ref="AB39:AB91">0.6094*(((G39/$Q$33)/(2313*1.049^2.625))^(1/0.541))</f>
        <v>0</v>
      </c>
      <c r="AC39" s="51">
        <f aca="true" t="shared" si="16" ref="AC39:AC91">0.6094*(((G39/$Q$33)/(2313*1.38^2.625))^(1/0.541))</f>
        <v>0</v>
      </c>
      <c r="AD39" s="51">
        <f aca="true" t="shared" si="17" ref="AD39:AD91">0.6094*(((G39/$Q$33)/(2313*1.61^2.625))^(1/0.541))</f>
        <v>0</v>
      </c>
      <c r="AE39" s="51">
        <f aca="true" t="shared" si="18" ref="AE39:AE91">0.6094*(((G39/$Q$33)/(2313*2.067^2.625))^(1/0.541))</f>
        <v>0</v>
      </c>
      <c r="AF39" s="51">
        <f aca="true" t="shared" si="19" ref="AF39:AF91">0.6094*(((G39/$Q$33)/(2313*3.068^2.625))^(1/0.541))</f>
        <v>0</v>
      </c>
      <c r="AG39" s="50">
        <f aca="true" t="shared" si="20" ref="AG39:AG91">0.6094*(((G39/$Q$33)/(2313*4.026^2.625))^(1/0.541))</f>
        <v>0</v>
      </c>
      <c r="AH39" s="78">
        <v>10</v>
      </c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ht="12.75">
      <c r="A40" s="67" t="s">
        <v>56</v>
      </c>
      <c r="B40" s="61"/>
      <c r="C40" s="61"/>
      <c r="D40" s="79"/>
      <c r="E40" s="80"/>
      <c r="F40" s="81"/>
      <c r="G40" s="81"/>
      <c r="H40" s="68">
        <f t="shared" si="0"/>
      </c>
      <c r="I40" s="69">
        <f t="shared" si="1"/>
      </c>
      <c r="J40" s="69" t="str">
        <f t="shared" si="2"/>
        <v>-</v>
      </c>
      <c r="K40" s="69" t="str">
        <f aca="true" t="shared" si="21" ref="K40:K91">IF(ISERROR(J40-I40),"-",J40-I40)</f>
        <v>-</v>
      </c>
      <c r="L40" s="92"/>
      <c r="M40" s="7"/>
      <c r="N40" s="50" t="str">
        <f t="shared" si="3"/>
        <v> C</v>
      </c>
      <c r="O40" s="50" t="str">
        <f t="shared" si="4"/>
        <v>-</v>
      </c>
      <c r="P40" s="7"/>
      <c r="Q40" s="50">
        <f t="shared" si="5"/>
        <v>0</v>
      </c>
      <c r="R40" s="51">
        <f t="shared" si="6"/>
        <v>0</v>
      </c>
      <c r="S40" s="51"/>
      <c r="T40" s="51">
        <f t="shared" si="7"/>
        <v>0</v>
      </c>
      <c r="U40" s="50">
        <f t="shared" si="8"/>
        <v>0</v>
      </c>
      <c r="V40" s="50">
        <f t="shared" si="9"/>
        <v>0</v>
      </c>
      <c r="W40" s="50">
        <f t="shared" si="10"/>
        <v>0</v>
      </c>
      <c r="X40" s="50">
        <f t="shared" si="11"/>
        <v>0</v>
      </c>
      <c r="Y40" s="50">
        <f t="shared" si="12"/>
        <v>0</v>
      </c>
      <c r="Z40" s="51">
        <f t="shared" si="13"/>
        <v>0</v>
      </c>
      <c r="AA40" s="51">
        <f t="shared" si="14"/>
        <v>0</v>
      </c>
      <c r="AB40" s="51">
        <f t="shared" si="15"/>
        <v>0</v>
      </c>
      <c r="AC40" s="51">
        <f t="shared" si="16"/>
        <v>0</v>
      </c>
      <c r="AD40" s="51">
        <f t="shared" si="17"/>
        <v>0</v>
      </c>
      <c r="AE40" s="51">
        <f t="shared" si="18"/>
        <v>0</v>
      </c>
      <c r="AF40" s="51">
        <f t="shared" si="19"/>
        <v>0</v>
      </c>
      <c r="AG40" s="50">
        <f t="shared" si="20"/>
        <v>0</v>
      </c>
      <c r="AH40" s="78">
        <v>15</v>
      </c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28"/>
      <c r="BQ40" s="28"/>
      <c r="BR40" s="28"/>
      <c r="BS40" s="28"/>
    </row>
    <row r="41" spans="1:71" ht="12.75">
      <c r="A41" s="67" t="s">
        <v>57</v>
      </c>
      <c r="B41" s="61"/>
      <c r="C41" s="61"/>
      <c r="D41" s="79"/>
      <c r="E41" s="80"/>
      <c r="F41" s="81"/>
      <c r="G41" s="81"/>
      <c r="H41" s="68">
        <f t="shared" si="0"/>
      </c>
      <c r="I41" s="69">
        <f t="shared" si="1"/>
      </c>
      <c r="J41" s="69" t="str">
        <f t="shared" si="2"/>
        <v>-</v>
      </c>
      <c r="K41" s="69" t="str">
        <f t="shared" si="21"/>
        <v>-</v>
      </c>
      <c r="L41" s="92"/>
      <c r="M41" s="24"/>
      <c r="N41" s="50" t="str">
        <f t="shared" si="3"/>
        <v> D</v>
      </c>
      <c r="O41" s="50" t="str">
        <f t="shared" si="4"/>
        <v>-</v>
      </c>
      <c r="P41" s="24"/>
      <c r="Q41" s="50">
        <f t="shared" si="5"/>
        <v>0</v>
      </c>
      <c r="R41" s="51">
        <f t="shared" si="6"/>
        <v>0</v>
      </c>
      <c r="S41" s="51"/>
      <c r="T41" s="51">
        <f t="shared" si="7"/>
        <v>0</v>
      </c>
      <c r="U41" s="50">
        <f t="shared" si="8"/>
        <v>0</v>
      </c>
      <c r="V41" s="50">
        <f t="shared" si="9"/>
        <v>0</v>
      </c>
      <c r="W41" s="50">
        <f t="shared" si="10"/>
        <v>0</v>
      </c>
      <c r="X41" s="50">
        <f t="shared" si="11"/>
        <v>0</v>
      </c>
      <c r="Y41" s="50">
        <f t="shared" si="12"/>
        <v>0</v>
      </c>
      <c r="Z41" s="51">
        <f t="shared" si="13"/>
        <v>0</v>
      </c>
      <c r="AA41" s="51">
        <f t="shared" si="14"/>
        <v>0</v>
      </c>
      <c r="AB41" s="51">
        <f t="shared" si="15"/>
        <v>0</v>
      </c>
      <c r="AC41" s="51">
        <f t="shared" si="16"/>
        <v>0</v>
      </c>
      <c r="AD41" s="51">
        <f t="shared" si="17"/>
        <v>0</v>
      </c>
      <c r="AE41" s="51">
        <f t="shared" si="18"/>
        <v>0</v>
      </c>
      <c r="AF41" s="51">
        <f t="shared" si="19"/>
        <v>0</v>
      </c>
      <c r="AG41" s="50">
        <f t="shared" si="20"/>
        <v>0</v>
      </c>
      <c r="AH41" s="78">
        <v>20</v>
      </c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28"/>
      <c r="BQ41" s="28"/>
      <c r="BR41" s="28"/>
      <c r="BS41" s="28"/>
    </row>
    <row r="42" spans="1:71" ht="12.75" customHeight="1">
      <c r="A42" s="67" t="s">
        <v>58</v>
      </c>
      <c r="B42" s="61"/>
      <c r="C42" s="61"/>
      <c r="D42" s="79"/>
      <c r="E42" s="80"/>
      <c r="F42" s="81"/>
      <c r="G42" s="81"/>
      <c r="H42" s="68">
        <f t="shared" si="0"/>
      </c>
      <c r="I42" s="69">
        <f t="shared" si="1"/>
      </c>
      <c r="J42" s="69" t="str">
        <f t="shared" si="2"/>
        <v>-</v>
      </c>
      <c r="K42" s="69" t="str">
        <f t="shared" si="21"/>
        <v>-</v>
      </c>
      <c r="L42" s="92"/>
      <c r="M42" s="7"/>
      <c r="N42" s="50" t="str">
        <f t="shared" si="3"/>
        <v> E</v>
      </c>
      <c r="O42" s="50" t="str">
        <f t="shared" si="4"/>
        <v>-</v>
      </c>
      <c r="P42" s="7"/>
      <c r="Q42" s="50">
        <f t="shared" si="5"/>
        <v>0</v>
      </c>
      <c r="R42" s="51">
        <f t="shared" si="6"/>
        <v>0</v>
      </c>
      <c r="S42" s="51"/>
      <c r="T42" s="51">
        <f t="shared" si="7"/>
        <v>0</v>
      </c>
      <c r="U42" s="50">
        <f t="shared" si="8"/>
        <v>0</v>
      </c>
      <c r="V42" s="50">
        <f t="shared" si="9"/>
        <v>0</v>
      </c>
      <c r="W42" s="50">
        <f t="shared" si="10"/>
        <v>0</v>
      </c>
      <c r="X42" s="50">
        <f t="shared" si="11"/>
        <v>0</v>
      </c>
      <c r="Y42" s="50">
        <f t="shared" si="12"/>
        <v>0</v>
      </c>
      <c r="Z42" s="51">
        <f t="shared" si="13"/>
        <v>0</v>
      </c>
      <c r="AA42" s="51">
        <f t="shared" si="14"/>
        <v>0</v>
      </c>
      <c r="AB42" s="51">
        <f t="shared" si="15"/>
        <v>0</v>
      </c>
      <c r="AC42" s="51">
        <f t="shared" si="16"/>
        <v>0</v>
      </c>
      <c r="AD42" s="51">
        <f t="shared" si="17"/>
        <v>0</v>
      </c>
      <c r="AE42" s="51">
        <f t="shared" si="18"/>
        <v>0</v>
      </c>
      <c r="AF42" s="51">
        <f t="shared" si="19"/>
        <v>0</v>
      </c>
      <c r="AG42" s="50">
        <f t="shared" si="20"/>
        <v>0</v>
      </c>
      <c r="AH42" s="78">
        <v>25</v>
      </c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28"/>
      <c r="BQ42" s="28"/>
      <c r="BR42" s="28"/>
      <c r="BS42" s="28"/>
    </row>
    <row r="43" spans="1:71" ht="12.75">
      <c r="A43" s="67" t="s">
        <v>59</v>
      </c>
      <c r="B43" s="61"/>
      <c r="C43" s="61"/>
      <c r="D43" s="79"/>
      <c r="E43" s="80"/>
      <c r="F43" s="81"/>
      <c r="G43" s="81"/>
      <c r="H43" s="68">
        <f t="shared" si="0"/>
      </c>
      <c r="I43" s="69">
        <f t="shared" si="1"/>
      </c>
      <c r="J43" s="69" t="str">
        <f t="shared" si="2"/>
        <v>-</v>
      </c>
      <c r="K43" s="69" t="str">
        <f t="shared" si="21"/>
        <v>-</v>
      </c>
      <c r="L43" s="92"/>
      <c r="M43" s="7"/>
      <c r="N43" s="50" t="str">
        <f t="shared" si="3"/>
        <v> F</v>
      </c>
      <c r="O43" s="50" t="str">
        <f t="shared" si="4"/>
        <v>-</v>
      </c>
      <c r="P43" s="7"/>
      <c r="Q43" s="50">
        <f t="shared" si="5"/>
        <v>0</v>
      </c>
      <c r="R43" s="51">
        <f t="shared" si="6"/>
        <v>0</v>
      </c>
      <c r="S43" s="51"/>
      <c r="T43" s="51">
        <f t="shared" si="7"/>
        <v>0</v>
      </c>
      <c r="U43" s="50">
        <f t="shared" si="8"/>
        <v>0</v>
      </c>
      <c r="V43" s="50">
        <f t="shared" si="9"/>
        <v>0</v>
      </c>
      <c r="W43" s="50">
        <f t="shared" si="10"/>
        <v>0</v>
      </c>
      <c r="X43" s="50">
        <f t="shared" si="11"/>
        <v>0</v>
      </c>
      <c r="Y43" s="50">
        <f t="shared" si="12"/>
        <v>0</v>
      </c>
      <c r="Z43" s="51">
        <f t="shared" si="13"/>
        <v>0</v>
      </c>
      <c r="AA43" s="51">
        <f t="shared" si="14"/>
        <v>0</v>
      </c>
      <c r="AB43" s="51">
        <f t="shared" si="15"/>
        <v>0</v>
      </c>
      <c r="AC43" s="51">
        <f t="shared" si="16"/>
        <v>0</v>
      </c>
      <c r="AD43" s="51">
        <f t="shared" si="17"/>
        <v>0</v>
      </c>
      <c r="AE43" s="51">
        <f t="shared" si="18"/>
        <v>0</v>
      </c>
      <c r="AF43" s="51">
        <f t="shared" si="19"/>
        <v>0</v>
      </c>
      <c r="AG43" s="50">
        <f t="shared" si="20"/>
        <v>0</v>
      </c>
      <c r="AH43" s="78">
        <v>30</v>
      </c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28"/>
      <c r="BQ43" s="28"/>
      <c r="BR43" s="28"/>
      <c r="BS43" s="28"/>
    </row>
    <row r="44" spans="1:71" ht="12.75">
      <c r="A44" s="67" t="s">
        <v>60</v>
      </c>
      <c r="B44" s="61"/>
      <c r="C44" s="61"/>
      <c r="D44" s="79"/>
      <c r="E44" s="80"/>
      <c r="F44" s="81"/>
      <c r="G44" s="81"/>
      <c r="H44" s="68">
        <f t="shared" si="0"/>
      </c>
      <c r="I44" s="69">
        <f t="shared" si="1"/>
      </c>
      <c r="J44" s="69" t="str">
        <f t="shared" si="2"/>
        <v>-</v>
      </c>
      <c r="K44" s="69" t="str">
        <f t="shared" si="21"/>
        <v>-</v>
      </c>
      <c r="L44" s="92"/>
      <c r="M44" s="7"/>
      <c r="N44" s="50" t="str">
        <f t="shared" si="3"/>
        <v> G</v>
      </c>
      <c r="O44" s="50" t="str">
        <f t="shared" si="4"/>
        <v>-</v>
      </c>
      <c r="P44" s="7"/>
      <c r="Q44" s="50">
        <f t="shared" si="5"/>
        <v>0</v>
      </c>
      <c r="R44" s="51">
        <f t="shared" si="6"/>
        <v>0</v>
      </c>
      <c r="S44" s="51"/>
      <c r="T44" s="51">
        <f t="shared" si="7"/>
        <v>0</v>
      </c>
      <c r="U44" s="50">
        <f t="shared" si="8"/>
        <v>0</v>
      </c>
      <c r="V44" s="50">
        <f t="shared" si="9"/>
        <v>0</v>
      </c>
      <c r="W44" s="50">
        <f t="shared" si="10"/>
        <v>0</v>
      </c>
      <c r="X44" s="50">
        <f t="shared" si="11"/>
        <v>0</v>
      </c>
      <c r="Y44" s="50">
        <f t="shared" si="12"/>
        <v>0</v>
      </c>
      <c r="Z44" s="51">
        <f t="shared" si="13"/>
        <v>0</v>
      </c>
      <c r="AA44" s="51">
        <f t="shared" si="14"/>
        <v>0</v>
      </c>
      <c r="AB44" s="51">
        <f t="shared" si="15"/>
        <v>0</v>
      </c>
      <c r="AC44" s="51">
        <f t="shared" si="16"/>
        <v>0</v>
      </c>
      <c r="AD44" s="51">
        <f t="shared" si="17"/>
        <v>0</v>
      </c>
      <c r="AE44" s="51">
        <f t="shared" si="18"/>
        <v>0</v>
      </c>
      <c r="AF44" s="51">
        <f t="shared" si="19"/>
        <v>0</v>
      </c>
      <c r="AG44" s="50">
        <f t="shared" si="20"/>
        <v>0</v>
      </c>
      <c r="AH44" s="78">
        <v>35</v>
      </c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28"/>
      <c r="BQ44" s="28"/>
      <c r="BR44" s="28"/>
      <c r="BS44" s="28"/>
    </row>
    <row r="45" spans="1:71" ht="12.75">
      <c r="A45" s="67" t="s">
        <v>61</v>
      </c>
      <c r="B45" s="61"/>
      <c r="C45" s="61"/>
      <c r="D45" s="79"/>
      <c r="E45" s="80"/>
      <c r="F45" s="81"/>
      <c r="G45" s="81"/>
      <c r="H45" s="68">
        <f t="shared" si="0"/>
      </c>
      <c r="I45" s="69">
        <f t="shared" si="1"/>
      </c>
      <c r="J45" s="69" t="str">
        <f t="shared" si="2"/>
        <v>-</v>
      </c>
      <c r="K45" s="69" t="str">
        <f t="shared" si="21"/>
        <v>-</v>
      </c>
      <c r="L45" s="92"/>
      <c r="M45" s="7"/>
      <c r="N45" s="50" t="str">
        <f t="shared" si="3"/>
        <v> H</v>
      </c>
      <c r="O45" s="50" t="str">
        <f t="shared" si="4"/>
        <v>-</v>
      </c>
      <c r="P45" s="7"/>
      <c r="Q45" s="50">
        <f t="shared" si="5"/>
        <v>0</v>
      </c>
      <c r="R45" s="51">
        <f t="shared" si="6"/>
        <v>0</v>
      </c>
      <c r="S45" s="51"/>
      <c r="T45" s="51">
        <f t="shared" si="7"/>
        <v>0</v>
      </c>
      <c r="U45" s="50">
        <f t="shared" si="8"/>
        <v>0</v>
      </c>
      <c r="V45" s="50">
        <f t="shared" si="9"/>
        <v>0</v>
      </c>
      <c r="W45" s="50">
        <f t="shared" si="10"/>
        <v>0</v>
      </c>
      <c r="X45" s="50">
        <f t="shared" si="11"/>
        <v>0</v>
      </c>
      <c r="Y45" s="50">
        <f t="shared" si="12"/>
        <v>0</v>
      </c>
      <c r="Z45" s="51">
        <f t="shared" si="13"/>
        <v>0</v>
      </c>
      <c r="AA45" s="51">
        <f t="shared" si="14"/>
        <v>0</v>
      </c>
      <c r="AB45" s="51">
        <f t="shared" si="15"/>
        <v>0</v>
      </c>
      <c r="AC45" s="51">
        <f t="shared" si="16"/>
        <v>0</v>
      </c>
      <c r="AD45" s="51">
        <f t="shared" si="17"/>
        <v>0</v>
      </c>
      <c r="AE45" s="51">
        <f t="shared" si="18"/>
        <v>0</v>
      </c>
      <c r="AF45" s="51">
        <f t="shared" si="19"/>
        <v>0</v>
      </c>
      <c r="AG45" s="50">
        <f t="shared" si="20"/>
        <v>0</v>
      </c>
      <c r="AH45" s="78">
        <v>40</v>
      </c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28"/>
      <c r="BQ45" s="28"/>
      <c r="BR45" s="28"/>
      <c r="BS45" s="28"/>
    </row>
    <row r="46" spans="1:71" ht="12.75" customHeight="1">
      <c r="A46" s="67" t="s">
        <v>62</v>
      </c>
      <c r="B46" s="61"/>
      <c r="C46" s="61"/>
      <c r="D46" s="79"/>
      <c r="E46" s="80"/>
      <c r="F46" s="81"/>
      <c r="G46" s="81"/>
      <c r="H46" s="68">
        <f t="shared" si="0"/>
      </c>
      <c r="I46" s="69">
        <f t="shared" si="1"/>
      </c>
      <c r="J46" s="69" t="str">
        <f t="shared" si="2"/>
        <v>-</v>
      </c>
      <c r="K46" s="69" t="str">
        <f t="shared" si="21"/>
        <v>-</v>
      </c>
      <c r="L46" s="92"/>
      <c r="M46" s="7"/>
      <c r="N46" s="50" t="str">
        <f t="shared" si="3"/>
        <v> I</v>
      </c>
      <c r="O46" s="50" t="str">
        <f t="shared" si="4"/>
        <v>-</v>
      </c>
      <c r="P46" s="7"/>
      <c r="Q46" s="50">
        <f t="shared" si="5"/>
        <v>0</v>
      </c>
      <c r="R46" s="51">
        <f t="shared" si="6"/>
        <v>0</v>
      </c>
      <c r="S46" s="51"/>
      <c r="T46" s="51">
        <f t="shared" si="7"/>
        <v>0</v>
      </c>
      <c r="U46" s="50">
        <f t="shared" si="8"/>
        <v>0</v>
      </c>
      <c r="V46" s="50">
        <f t="shared" si="9"/>
        <v>0</v>
      </c>
      <c r="W46" s="50">
        <f t="shared" si="10"/>
        <v>0</v>
      </c>
      <c r="X46" s="50">
        <f t="shared" si="11"/>
        <v>0</v>
      </c>
      <c r="Y46" s="50">
        <f t="shared" si="12"/>
        <v>0</v>
      </c>
      <c r="Z46" s="51">
        <f t="shared" si="13"/>
        <v>0</v>
      </c>
      <c r="AA46" s="51">
        <f t="shared" si="14"/>
        <v>0</v>
      </c>
      <c r="AB46" s="51">
        <f t="shared" si="15"/>
        <v>0</v>
      </c>
      <c r="AC46" s="51">
        <f t="shared" si="16"/>
        <v>0</v>
      </c>
      <c r="AD46" s="51">
        <f t="shared" si="17"/>
        <v>0</v>
      </c>
      <c r="AE46" s="51">
        <f t="shared" si="18"/>
        <v>0</v>
      </c>
      <c r="AF46" s="51">
        <f t="shared" si="19"/>
        <v>0</v>
      </c>
      <c r="AG46" s="50">
        <f t="shared" si="20"/>
        <v>0</v>
      </c>
      <c r="AH46" s="78">
        <v>45</v>
      </c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28"/>
      <c r="BQ46" s="28"/>
      <c r="BR46" s="28"/>
      <c r="BS46" s="28"/>
    </row>
    <row r="47" spans="1:71" ht="12.75" customHeight="1">
      <c r="A47" s="67" t="s">
        <v>63</v>
      </c>
      <c r="B47" s="61"/>
      <c r="C47" s="61"/>
      <c r="D47" s="79"/>
      <c r="E47" s="80"/>
      <c r="F47" s="81"/>
      <c r="G47" s="81"/>
      <c r="H47" s="68">
        <f t="shared" si="0"/>
      </c>
      <c r="I47" s="69">
        <f t="shared" si="1"/>
      </c>
      <c r="J47" s="69" t="str">
        <f t="shared" si="2"/>
        <v>-</v>
      </c>
      <c r="K47" s="69" t="str">
        <f t="shared" si="21"/>
        <v>-</v>
      </c>
      <c r="L47" s="92"/>
      <c r="M47" s="7"/>
      <c r="N47" s="50" t="str">
        <f t="shared" si="3"/>
        <v> J</v>
      </c>
      <c r="O47" s="50" t="str">
        <f t="shared" si="4"/>
        <v>-</v>
      </c>
      <c r="P47" s="7"/>
      <c r="Q47" s="50">
        <f t="shared" si="5"/>
        <v>0</v>
      </c>
      <c r="R47" s="51">
        <f t="shared" si="6"/>
        <v>0</v>
      </c>
      <c r="S47" s="51"/>
      <c r="T47" s="51">
        <f t="shared" si="7"/>
        <v>0</v>
      </c>
      <c r="U47" s="50">
        <f t="shared" si="8"/>
        <v>0</v>
      </c>
      <c r="V47" s="50">
        <f t="shared" si="9"/>
        <v>0</v>
      </c>
      <c r="W47" s="50">
        <f t="shared" si="10"/>
        <v>0</v>
      </c>
      <c r="X47" s="50">
        <f t="shared" si="11"/>
        <v>0</v>
      </c>
      <c r="Y47" s="50">
        <f t="shared" si="12"/>
        <v>0</v>
      </c>
      <c r="Z47" s="51">
        <f t="shared" si="13"/>
        <v>0</v>
      </c>
      <c r="AA47" s="51">
        <f t="shared" si="14"/>
        <v>0</v>
      </c>
      <c r="AB47" s="51">
        <f t="shared" si="15"/>
        <v>0</v>
      </c>
      <c r="AC47" s="51">
        <f t="shared" si="16"/>
        <v>0</v>
      </c>
      <c r="AD47" s="51">
        <f t="shared" si="17"/>
        <v>0</v>
      </c>
      <c r="AE47" s="51">
        <f t="shared" si="18"/>
        <v>0</v>
      </c>
      <c r="AF47" s="51">
        <f t="shared" si="19"/>
        <v>0</v>
      </c>
      <c r="AG47" s="50">
        <f t="shared" si="20"/>
        <v>0</v>
      </c>
      <c r="AH47" s="78">
        <v>50</v>
      </c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ht="12.75" customHeight="1">
      <c r="A48" s="67" t="s">
        <v>64</v>
      </c>
      <c r="B48" s="61"/>
      <c r="C48" s="61"/>
      <c r="D48" s="79"/>
      <c r="E48" s="80"/>
      <c r="F48" s="81"/>
      <c r="G48" s="81"/>
      <c r="H48" s="68">
        <f t="shared" si="0"/>
      </c>
      <c r="I48" s="69">
        <f t="shared" si="1"/>
      </c>
      <c r="J48" s="69" t="str">
        <f t="shared" si="2"/>
        <v>-</v>
      </c>
      <c r="K48" s="69" t="str">
        <f t="shared" si="21"/>
        <v>-</v>
      </c>
      <c r="L48" s="92"/>
      <c r="M48" s="7"/>
      <c r="N48" s="50" t="str">
        <f t="shared" si="3"/>
        <v> K</v>
      </c>
      <c r="O48" s="50" t="str">
        <f t="shared" si="4"/>
        <v>-</v>
      </c>
      <c r="P48" s="7"/>
      <c r="Q48" s="50">
        <f t="shared" si="5"/>
        <v>0</v>
      </c>
      <c r="R48" s="51">
        <f t="shared" si="6"/>
        <v>0</v>
      </c>
      <c r="S48" s="51"/>
      <c r="T48" s="51">
        <f t="shared" si="7"/>
        <v>0</v>
      </c>
      <c r="U48" s="50">
        <f t="shared" si="8"/>
        <v>0</v>
      </c>
      <c r="V48" s="50">
        <f t="shared" si="9"/>
        <v>0</v>
      </c>
      <c r="W48" s="50">
        <f t="shared" si="10"/>
        <v>0</v>
      </c>
      <c r="X48" s="50">
        <f t="shared" si="11"/>
        <v>0</v>
      </c>
      <c r="Y48" s="50">
        <f t="shared" si="12"/>
        <v>0</v>
      </c>
      <c r="Z48" s="51">
        <f t="shared" si="13"/>
        <v>0</v>
      </c>
      <c r="AA48" s="51">
        <f t="shared" si="14"/>
        <v>0</v>
      </c>
      <c r="AB48" s="51">
        <f t="shared" si="15"/>
        <v>0</v>
      </c>
      <c r="AC48" s="51">
        <f t="shared" si="16"/>
        <v>0</v>
      </c>
      <c r="AD48" s="51">
        <f t="shared" si="17"/>
        <v>0</v>
      </c>
      <c r="AE48" s="51">
        <f t="shared" si="18"/>
        <v>0</v>
      </c>
      <c r="AF48" s="51">
        <f t="shared" si="19"/>
        <v>0</v>
      </c>
      <c r="AG48" s="50">
        <f t="shared" si="20"/>
        <v>0</v>
      </c>
      <c r="AH48" s="78">
        <v>55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ht="12.75" customHeight="1">
      <c r="A49" s="67" t="s">
        <v>65</v>
      </c>
      <c r="B49" s="61"/>
      <c r="C49" s="61"/>
      <c r="D49" s="79"/>
      <c r="E49" s="80"/>
      <c r="F49" s="81"/>
      <c r="G49" s="81"/>
      <c r="H49" s="68">
        <f t="shared" si="0"/>
      </c>
      <c r="I49" s="69">
        <f t="shared" si="1"/>
      </c>
      <c r="J49" s="69" t="str">
        <f t="shared" si="2"/>
        <v>-</v>
      </c>
      <c r="K49" s="69" t="str">
        <f t="shared" si="21"/>
        <v>-</v>
      </c>
      <c r="L49" s="92"/>
      <c r="M49" s="7"/>
      <c r="N49" s="50" t="str">
        <f t="shared" si="3"/>
        <v> L</v>
      </c>
      <c r="O49" s="50" t="str">
        <f t="shared" si="4"/>
        <v>-</v>
      </c>
      <c r="P49" s="7"/>
      <c r="Q49" s="50">
        <f t="shared" si="5"/>
        <v>0</v>
      </c>
      <c r="R49" s="51">
        <f t="shared" si="6"/>
        <v>0</v>
      </c>
      <c r="S49" s="51"/>
      <c r="T49" s="51">
        <f t="shared" si="7"/>
        <v>0</v>
      </c>
      <c r="U49" s="50">
        <f t="shared" si="8"/>
        <v>0</v>
      </c>
      <c r="V49" s="50">
        <f t="shared" si="9"/>
        <v>0</v>
      </c>
      <c r="W49" s="50">
        <f t="shared" si="10"/>
        <v>0</v>
      </c>
      <c r="X49" s="50">
        <f t="shared" si="11"/>
        <v>0</v>
      </c>
      <c r="Y49" s="50">
        <f t="shared" si="12"/>
        <v>0</v>
      </c>
      <c r="Z49" s="51">
        <f t="shared" si="13"/>
        <v>0</v>
      </c>
      <c r="AA49" s="51">
        <f t="shared" si="14"/>
        <v>0</v>
      </c>
      <c r="AB49" s="51">
        <f t="shared" si="15"/>
        <v>0</v>
      </c>
      <c r="AC49" s="51">
        <f t="shared" si="16"/>
        <v>0</v>
      </c>
      <c r="AD49" s="51">
        <f t="shared" si="17"/>
        <v>0</v>
      </c>
      <c r="AE49" s="51">
        <f t="shared" si="18"/>
        <v>0</v>
      </c>
      <c r="AF49" s="51">
        <f t="shared" si="19"/>
        <v>0</v>
      </c>
      <c r="AG49" s="50">
        <f t="shared" si="20"/>
        <v>0</v>
      </c>
      <c r="AH49" s="78">
        <v>60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ht="12.75" customHeight="1">
      <c r="A50" s="67" t="s">
        <v>66</v>
      </c>
      <c r="B50" s="61"/>
      <c r="C50" s="61"/>
      <c r="D50" s="79"/>
      <c r="E50" s="80"/>
      <c r="F50" s="81"/>
      <c r="G50" s="81"/>
      <c r="H50" s="68">
        <f t="shared" si="0"/>
      </c>
      <c r="I50" s="69">
        <f t="shared" si="1"/>
      </c>
      <c r="J50" s="69" t="str">
        <f t="shared" si="2"/>
        <v>-</v>
      </c>
      <c r="K50" s="69" t="str">
        <f t="shared" si="21"/>
        <v>-</v>
      </c>
      <c r="L50" s="92"/>
      <c r="M50" s="7"/>
      <c r="N50" s="50" t="str">
        <f t="shared" si="3"/>
        <v> M</v>
      </c>
      <c r="O50" s="50" t="str">
        <f t="shared" si="4"/>
        <v>-</v>
      </c>
      <c r="P50" s="7"/>
      <c r="Q50" s="50">
        <f t="shared" si="5"/>
        <v>0</v>
      </c>
      <c r="R50" s="51">
        <f t="shared" si="6"/>
        <v>0</v>
      </c>
      <c r="S50" s="51"/>
      <c r="T50" s="51">
        <f t="shared" si="7"/>
        <v>0</v>
      </c>
      <c r="U50" s="50">
        <f t="shared" si="8"/>
        <v>0</v>
      </c>
      <c r="V50" s="50">
        <f t="shared" si="9"/>
        <v>0</v>
      </c>
      <c r="W50" s="50">
        <f t="shared" si="10"/>
        <v>0</v>
      </c>
      <c r="X50" s="50">
        <f t="shared" si="11"/>
        <v>0</v>
      </c>
      <c r="Y50" s="50">
        <f t="shared" si="12"/>
        <v>0</v>
      </c>
      <c r="Z50" s="51">
        <f t="shared" si="13"/>
        <v>0</v>
      </c>
      <c r="AA50" s="51">
        <f t="shared" si="14"/>
        <v>0</v>
      </c>
      <c r="AB50" s="51">
        <f t="shared" si="15"/>
        <v>0</v>
      </c>
      <c r="AC50" s="51">
        <f t="shared" si="16"/>
        <v>0</v>
      </c>
      <c r="AD50" s="51">
        <f t="shared" si="17"/>
        <v>0</v>
      </c>
      <c r="AE50" s="51">
        <f t="shared" si="18"/>
        <v>0</v>
      </c>
      <c r="AF50" s="51">
        <f t="shared" si="19"/>
        <v>0</v>
      </c>
      <c r="AG50" s="50">
        <f t="shared" si="20"/>
        <v>0</v>
      </c>
      <c r="AH50" s="78">
        <v>65</v>
      </c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ht="12.75" customHeight="1">
      <c r="A51" s="67" t="s">
        <v>67</v>
      </c>
      <c r="B51" s="61"/>
      <c r="C51" s="61"/>
      <c r="D51" s="79"/>
      <c r="E51" s="80"/>
      <c r="F51" s="81"/>
      <c r="G51" s="81"/>
      <c r="H51" s="68">
        <f t="shared" si="0"/>
      </c>
      <c r="I51" s="69">
        <f t="shared" si="1"/>
      </c>
      <c r="J51" s="69" t="str">
        <f t="shared" si="2"/>
        <v>-</v>
      </c>
      <c r="K51" s="69" t="str">
        <f t="shared" si="21"/>
        <v>-</v>
      </c>
      <c r="L51" s="92"/>
      <c r="M51" s="7"/>
      <c r="N51" s="50" t="str">
        <f t="shared" si="3"/>
        <v> N</v>
      </c>
      <c r="O51" s="50" t="str">
        <f t="shared" si="4"/>
        <v>-</v>
      </c>
      <c r="P51" s="7"/>
      <c r="Q51" s="50">
        <f t="shared" si="5"/>
        <v>0</v>
      </c>
      <c r="R51" s="51">
        <f t="shared" si="6"/>
        <v>0</v>
      </c>
      <c r="S51" s="51"/>
      <c r="T51" s="51">
        <f t="shared" si="7"/>
        <v>0</v>
      </c>
      <c r="U51" s="50">
        <f t="shared" si="8"/>
        <v>0</v>
      </c>
      <c r="V51" s="50">
        <f t="shared" si="9"/>
        <v>0</v>
      </c>
      <c r="W51" s="50">
        <f t="shared" si="10"/>
        <v>0</v>
      </c>
      <c r="X51" s="50">
        <f t="shared" si="11"/>
        <v>0</v>
      </c>
      <c r="Y51" s="50">
        <f t="shared" si="12"/>
        <v>0</v>
      </c>
      <c r="Z51" s="51">
        <f t="shared" si="13"/>
        <v>0</v>
      </c>
      <c r="AA51" s="51">
        <f t="shared" si="14"/>
        <v>0</v>
      </c>
      <c r="AB51" s="51">
        <f t="shared" si="15"/>
        <v>0</v>
      </c>
      <c r="AC51" s="51">
        <f t="shared" si="16"/>
        <v>0</v>
      </c>
      <c r="AD51" s="51">
        <f t="shared" si="17"/>
        <v>0</v>
      </c>
      <c r="AE51" s="51">
        <f t="shared" si="18"/>
        <v>0</v>
      </c>
      <c r="AF51" s="51">
        <f t="shared" si="19"/>
        <v>0</v>
      </c>
      <c r="AG51" s="50">
        <f t="shared" si="20"/>
        <v>0</v>
      </c>
      <c r="AH51" s="78">
        <v>70</v>
      </c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ht="12.75" customHeight="1">
      <c r="A52" s="67" t="s">
        <v>68</v>
      </c>
      <c r="B52" s="61"/>
      <c r="C52" s="61"/>
      <c r="D52" s="79"/>
      <c r="E52" s="80"/>
      <c r="F52" s="81"/>
      <c r="G52" s="81"/>
      <c r="H52" s="68">
        <f t="shared" si="0"/>
      </c>
      <c r="I52" s="69">
        <f t="shared" si="1"/>
      </c>
      <c r="J52" s="69" t="str">
        <f t="shared" si="2"/>
        <v>-</v>
      </c>
      <c r="K52" s="69" t="str">
        <f t="shared" si="21"/>
        <v>-</v>
      </c>
      <c r="L52" s="92"/>
      <c r="M52" s="7"/>
      <c r="N52" s="50" t="str">
        <f t="shared" si="3"/>
        <v> O</v>
      </c>
      <c r="O52" s="50" t="str">
        <f t="shared" si="4"/>
        <v>-</v>
      </c>
      <c r="P52" s="7"/>
      <c r="Q52" s="50">
        <f t="shared" si="5"/>
        <v>0</v>
      </c>
      <c r="R52" s="51">
        <f t="shared" si="6"/>
        <v>0</v>
      </c>
      <c r="S52" s="51"/>
      <c r="T52" s="51">
        <f t="shared" si="7"/>
        <v>0</v>
      </c>
      <c r="U52" s="50">
        <f t="shared" si="8"/>
        <v>0</v>
      </c>
      <c r="V52" s="50">
        <f t="shared" si="9"/>
        <v>0</v>
      </c>
      <c r="W52" s="50">
        <f t="shared" si="10"/>
        <v>0</v>
      </c>
      <c r="X52" s="50">
        <f t="shared" si="11"/>
        <v>0</v>
      </c>
      <c r="Y52" s="50">
        <f t="shared" si="12"/>
        <v>0</v>
      </c>
      <c r="Z52" s="51">
        <f t="shared" si="13"/>
        <v>0</v>
      </c>
      <c r="AA52" s="51">
        <f t="shared" si="14"/>
        <v>0</v>
      </c>
      <c r="AB52" s="51">
        <f t="shared" si="15"/>
        <v>0</v>
      </c>
      <c r="AC52" s="51">
        <f t="shared" si="16"/>
        <v>0</v>
      </c>
      <c r="AD52" s="51">
        <f t="shared" si="17"/>
        <v>0</v>
      </c>
      <c r="AE52" s="51">
        <f t="shared" si="18"/>
        <v>0</v>
      </c>
      <c r="AF52" s="51">
        <f t="shared" si="19"/>
        <v>0</v>
      </c>
      <c r="AG52" s="50">
        <f t="shared" si="20"/>
        <v>0</v>
      </c>
      <c r="AH52" s="78">
        <v>75</v>
      </c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ht="12.75" customHeight="1">
      <c r="A53" s="67" t="s">
        <v>69</v>
      </c>
      <c r="B53" s="61"/>
      <c r="C53" s="61"/>
      <c r="D53" s="79"/>
      <c r="E53" s="80"/>
      <c r="F53" s="81"/>
      <c r="G53" s="81"/>
      <c r="H53" s="68">
        <f t="shared" si="0"/>
      </c>
      <c r="I53" s="69">
        <f t="shared" si="1"/>
      </c>
      <c r="J53" s="69" t="str">
        <f t="shared" si="2"/>
        <v>-</v>
      </c>
      <c r="K53" s="69" t="str">
        <f t="shared" si="21"/>
        <v>-</v>
      </c>
      <c r="L53" s="92"/>
      <c r="M53" s="7"/>
      <c r="N53" s="50" t="str">
        <f t="shared" si="3"/>
        <v> P</v>
      </c>
      <c r="O53" s="50" t="str">
        <f t="shared" si="4"/>
        <v>-</v>
      </c>
      <c r="P53" s="7"/>
      <c r="Q53" s="50">
        <f t="shared" si="5"/>
        <v>0</v>
      </c>
      <c r="R53" s="51">
        <f t="shared" si="6"/>
        <v>0</v>
      </c>
      <c r="S53" s="51"/>
      <c r="T53" s="51">
        <f t="shared" si="7"/>
        <v>0</v>
      </c>
      <c r="U53" s="50">
        <f t="shared" si="8"/>
        <v>0</v>
      </c>
      <c r="V53" s="50">
        <f t="shared" si="9"/>
        <v>0</v>
      </c>
      <c r="W53" s="50">
        <f t="shared" si="10"/>
        <v>0</v>
      </c>
      <c r="X53" s="50">
        <f t="shared" si="11"/>
        <v>0</v>
      </c>
      <c r="Y53" s="50">
        <f t="shared" si="12"/>
        <v>0</v>
      </c>
      <c r="Z53" s="51">
        <f t="shared" si="13"/>
        <v>0</v>
      </c>
      <c r="AA53" s="51">
        <f t="shared" si="14"/>
        <v>0</v>
      </c>
      <c r="AB53" s="51">
        <f t="shared" si="15"/>
        <v>0</v>
      </c>
      <c r="AC53" s="51">
        <f t="shared" si="16"/>
        <v>0</v>
      </c>
      <c r="AD53" s="51">
        <f t="shared" si="17"/>
        <v>0</v>
      </c>
      <c r="AE53" s="51">
        <f t="shared" si="18"/>
        <v>0</v>
      </c>
      <c r="AF53" s="51">
        <f t="shared" si="19"/>
        <v>0</v>
      </c>
      <c r="AG53" s="50">
        <f t="shared" si="20"/>
        <v>0</v>
      </c>
      <c r="AH53" s="78">
        <v>80</v>
      </c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ht="12.75" customHeight="1">
      <c r="A54" s="67" t="s">
        <v>70</v>
      </c>
      <c r="B54" s="61"/>
      <c r="C54" s="61"/>
      <c r="D54" s="79"/>
      <c r="E54" s="80"/>
      <c r="F54" s="81"/>
      <c r="G54" s="81"/>
      <c r="H54" s="68">
        <f t="shared" si="0"/>
      </c>
      <c r="I54" s="69">
        <f t="shared" si="1"/>
      </c>
      <c r="J54" s="69" t="str">
        <f t="shared" si="2"/>
        <v>-</v>
      </c>
      <c r="K54" s="69" t="str">
        <f t="shared" si="21"/>
        <v>-</v>
      </c>
      <c r="L54" s="92"/>
      <c r="M54" s="7"/>
      <c r="N54" s="50" t="str">
        <f t="shared" si="3"/>
        <v> Q</v>
      </c>
      <c r="O54" s="50" t="str">
        <f t="shared" si="4"/>
        <v>-</v>
      </c>
      <c r="P54" s="7"/>
      <c r="Q54" s="50">
        <f t="shared" si="5"/>
        <v>0</v>
      </c>
      <c r="R54" s="51">
        <f t="shared" si="6"/>
        <v>0</v>
      </c>
      <c r="S54" s="51"/>
      <c r="T54" s="51">
        <f t="shared" si="7"/>
        <v>0</v>
      </c>
      <c r="U54" s="50">
        <f t="shared" si="8"/>
        <v>0</v>
      </c>
      <c r="V54" s="50">
        <f t="shared" si="9"/>
        <v>0</v>
      </c>
      <c r="W54" s="50">
        <f t="shared" si="10"/>
        <v>0</v>
      </c>
      <c r="X54" s="50">
        <f t="shared" si="11"/>
        <v>0</v>
      </c>
      <c r="Y54" s="50">
        <f t="shared" si="12"/>
        <v>0</v>
      </c>
      <c r="Z54" s="51">
        <f t="shared" si="13"/>
        <v>0</v>
      </c>
      <c r="AA54" s="51">
        <f t="shared" si="14"/>
        <v>0</v>
      </c>
      <c r="AB54" s="51">
        <f t="shared" si="15"/>
        <v>0</v>
      </c>
      <c r="AC54" s="51">
        <f t="shared" si="16"/>
        <v>0</v>
      </c>
      <c r="AD54" s="51">
        <f t="shared" si="17"/>
        <v>0</v>
      </c>
      <c r="AE54" s="51">
        <f t="shared" si="18"/>
        <v>0</v>
      </c>
      <c r="AF54" s="51">
        <f t="shared" si="19"/>
        <v>0</v>
      </c>
      <c r="AG54" s="50">
        <f t="shared" si="20"/>
        <v>0</v>
      </c>
      <c r="AH54" s="78">
        <v>85</v>
      </c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ht="12.75" customHeight="1">
      <c r="A55" s="67" t="s">
        <v>71</v>
      </c>
      <c r="B55" s="61"/>
      <c r="C55" s="61"/>
      <c r="D55" s="79"/>
      <c r="E55" s="80"/>
      <c r="F55" s="81"/>
      <c r="G55" s="81"/>
      <c r="H55" s="68">
        <f t="shared" si="0"/>
      </c>
      <c r="I55" s="69">
        <f t="shared" si="1"/>
      </c>
      <c r="J55" s="69" t="str">
        <f t="shared" si="2"/>
        <v>-</v>
      </c>
      <c r="K55" s="69" t="str">
        <f t="shared" si="21"/>
        <v>-</v>
      </c>
      <c r="L55" s="92"/>
      <c r="M55" s="2"/>
      <c r="N55" s="50" t="str">
        <f t="shared" si="3"/>
        <v> R</v>
      </c>
      <c r="O55" s="50" t="str">
        <f t="shared" si="4"/>
        <v>-</v>
      </c>
      <c r="P55" s="2"/>
      <c r="Q55" s="50">
        <f t="shared" si="5"/>
        <v>0</v>
      </c>
      <c r="R55" s="51">
        <f t="shared" si="6"/>
        <v>0</v>
      </c>
      <c r="S55" s="51"/>
      <c r="T55" s="51">
        <f t="shared" si="7"/>
        <v>0</v>
      </c>
      <c r="U55" s="50">
        <f t="shared" si="8"/>
        <v>0</v>
      </c>
      <c r="V55" s="50">
        <f t="shared" si="9"/>
        <v>0</v>
      </c>
      <c r="W55" s="50">
        <f t="shared" si="10"/>
        <v>0</v>
      </c>
      <c r="X55" s="50">
        <f t="shared" si="11"/>
        <v>0</v>
      </c>
      <c r="Y55" s="50">
        <f t="shared" si="12"/>
        <v>0</v>
      </c>
      <c r="Z55" s="51">
        <f t="shared" si="13"/>
        <v>0</v>
      </c>
      <c r="AA55" s="51">
        <f t="shared" si="14"/>
        <v>0</v>
      </c>
      <c r="AB55" s="51">
        <f t="shared" si="15"/>
        <v>0</v>
      </c>
      <c r="AC55" s="51">
        <f t="shared" si="16"/>
        <v>0</v>
      </c>
      <c r="AD55" s="51">
        <f t="shared" si="17"/>
        <v>0</v>
      </c>
      <c r="AE55" s="51">
        <f t="shared" si="18"/>
        <v>0</v>
      </c>
      <c r="AF55" s="51">
        <f t="shared" si="19"/>
        <v>0</v>
      </c>
      <c r="AG55" s="50">
        <f t="shared" si="20"/>
        <v>0</v>
      </c>
      <c r="AH55" s="78">
        <v>90</v>
      </c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ht="12.75" customHeight="1">
      <c r="A56" s="67" t="s">
        <v>72</v>
      </c>
      <c r="B56" s="61"/>
      <c r="C56" s="61"/>
      <c r="D56" s="79"/>
      <c r="E56" s="80"/>
      <c r="F56" s="81"/>
      <c r="G56" s="81"/>
      <c r="H56" s="68">
        <f t="shared" si="0"/>
      </c>
      <c r="I56" s="69">
        <f t="shared" si="1"/>
      </c>
      <c r="J56" s="69" t="str">
        <f t="shared" si="2"/>
        <v>-</v>
      </c>
      <c r="K56" s="69" t="str">
        <f t="shared" si="21"/>
        <v>-</v>
      </c>
      <c r="L56" s="92"/>
      <c r="M56" s="3"/>
      <c r="N56" s="50" t="str">
        <f t="shared" si="3"/>
        <v> S</v>
      </c>
      <c r="O56" s="50" t="str">
        <f t="shared" si="4"/>
        <v>-</v>
      </c>
      <c r="P56" s="3"/>
      <c r="Q56" s="50">
        <f t="shared" si="5"/>
        <v>0</v>
      </c>
      <c r="R56" s="51">
        <f t="shared" si="6"/>
        <v>0</v>
      </c>
      <c r="S56" s="51"/>
      <c r="T56" s="51">
        <f t="shared" si="7"/>
        <v>0</v>
      </c>
      <c r="U56" s="50">
        <f t="shared" si="8"/>
        <v>0</v>
      </c>
      <c r="V56" s="50">
        <f t="shared" si="9"/>
        <v>0</v>
      </c>
      <c r="W56" s="50">
        <f t="shared" si="10"/>
        <v>0</v>
      </c>
      <c r="X56" s="50">
        <f t="shared" si="11"/>
        <v>0</v>
      </c>
      <c r="Y56" s="50">
        <f t="shared" si="12"/>
        <v>0</v>
      </c>
      <c r="Z56" s="51">
        <f t="shared" si="13"/>
        <v>0</v>
      </c>
      <c r="AA56" s="51">
        <f t="shared" si="14"/>
        <v>0</v>
      </c>
      <c r="AB56" s="51">
        <f t="shared" si="15"/>
        <v>0</v>
      </c>
      <c r="AC56" s="51">
        <f t="shared" si="16"/>
        <v>0</v>
      </c>
      <c r="AD56" s="51">
        <f t="shared" si="17"/>
        <v>0</v>
      </c>
      <c r="AE56" s="51">
        <f t="shared" si="18"/>
        <v>0</v>
      </c>
      <c r="AF56" s="51">
        <f t="shared" si="19"/>
        <v>0</v>
      </c>
      <c r="AG56" s="50">
        <f t="shared" si="20"/>
        <v>0</v>
      </c>
      <c r="AH56" s="78">
        <v>95</v>
      </c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ht="12.75" customHeight="1">
      <c r="A57" s="67" t="s">
        <v>73</v>
      </c>
      <c r="B57" s="61"/>
      <c r="C57" s="61"/>
      <c r="D57" s="79"/>
      <c r="E57" s="80"/>
      <c r="F57" s="81"/>
      <c r="G57" s="81"/>
      <c r="H57" s="68">
        <f t="shared" si="0"/>
      </c>
      <c r="I57" s="69">
        <f t="shared" si="1"/>
      </c>
      <c r="J57" s="69" t="str">
        <f t="shared" si="2"/>
        <v>-</v>
      </c>
      <c r="K57" s="69" t="str">
        <f t="shared" si="21"/>
        <v>-</v>
      </c>
      <c r="L57" s="92"/>
      <c r="M57" s="2"/>
      <c r="N57" s="50" t="str">
        <f t="shared" si="3"/>
        <v> T</v>
      </c>
      <c r="O57" s="50" t="str">
        <f t="shared" si="4"/>
        <v>-</v>
      </c>
      <c r="P57" s="2"/>
      <c r="Q57" s="50">
        <f t="shared" si="5"/>
        <v>0</v>
      </c>
      <c r="R57" s="51">
        <f t="shared" si="6"/>
        <v>0</v>
      </c>
      <c r="S57" s="51"/>
      <c r="T57" s="51">
        <f t="shared" si="7"/>
        <v>0</v>
      </c>
      <c r="U57" s="50">
        <f t="shared" si="8"/>
        <v>0</v>
      </c>
      <c r="V57" s="50">
        <f t="shared" si="9"/>
        <v>0</v>
      </c>
      <c r="W57" s="50">
        <f t="shared" si="10"/>
        <v>0</v>
      </c>
      <c r="X57" s="50">
        <f t="shared" si="11"/>
        <v>0</v>
      </c>
      <c r="Y57" s="50">
        <f t="shared" si="12"/>
        <v>0</v>
      </c>
      <c r="Z57" s="51">
        <f t="shared" si="13"/>
        <v>0</v>
      </c>
      <c r="AA57" s="51">
        <f t="shared" si="14"/>
        <v>0</v>
      </c>
      <c r="AB57" s="51">
        <f t="shared" si="15"/>
        <v>0</v>
      </c>
      <c r="AC57" s="51">
        <f t="shared" si="16"/>
        <v>0</v>
      </c>
      <c r="AD57" s="51">
        <f t="shared" si="17"/>
        <v>0</v>
      </c>
      <c r="AE57" s="51">
        <f t="shared" si="18"/>
        <v>0</v>
      </c>
      <c r="AF57" s="51">
        <f t="shared" si="19"/>
        <v>0</v>
      </c>
      <c r="AG57" s="50">
        <f t="shared" si="20"/>
        <v>0</v>
      </c>
      <c r="AH57" s="78">
        <v>100</v>
      </c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ht="12.75" customHeight="1">
      <c r="A58" s="67" t="s">
        <v>74</v>
      </c>
      <c r="B58" s="61"/>
      <c r="C58" s="61"/>
      <c r="D58" s="79"/>
      <c r="E58" s="80"/>
      <c r="F58" s="81"/>
      <c r="G58" s="81"/>
      <c r="H58" s="68">
        <f t="shared" si="0"/>
      </c>
      <c r="I58" s="69">
        <f t="shared" si="1"/>
      </c>
      <c r="J58" s="69" t="str">
        <f t="shared" si="2"/>
        <v>-</v>
      </c>
      <c r="K58" s="69" t="str">
        <f t="shared" si="21"/>
        <v>-</v>
      </c>
      <c r="L58" s="92"/>
      <c r="M58" s="2"/>
      <c r="N58" s="50" t="str">
        <f t="shared" si="3"/>
        <v> U</v>
      </c>
      <c r="O58" s="50" t="str">
        <f t="shared" si="4"/>
        <v>-</v>
      </c>
      <c r="P58" s="2"/>
      <c r="Q58" s="50">
        <f t="shared" si="5"/>
        <v>0</v>
      </c>
      <c r="R58" s="51">
        <f t="shared" si="6"/>
        <v>0</v>
      </c>
      <c r="S58" s="51"/>
      <c r="T58" s="51">
        <f t="shared" si="7"/>
        <v>0</v>
      </c>
      <c r="U58" s="50">
        <f t="shared" si="8"/>
        <v>0</v>
      </c>
      <c r="V58" s="50">
        <f t="shared" si="9"/>
        <v>0</v>
      </c>
      <c r="W58" s="50">
        <f t="shared" si="10"/>
        <v>0</v>
      </c>
      <c r="X58" s="50">
        <f t="shared" si="11"/>
        <v>0</v>
      </c>
      <c r="Y58" s="50">
        <f t="shared" si="12"/>
        <v>0</v>
      </c>
      <c r="Z58" s="51">
        <f t="shared" si="13"/>
        <v>0</v>
      </c>
      <c r="AA58" s="51">
        <f t="shared" si="14"/>
        <v>0</v>
      </c>
      <c r="AB58" s="51">
        <f t="shared" si="15"/>
        <v>0</v>
      </c>
      <c r="AC58" s="51">
        <f t="shared" si="16"/>
        <v>0</v>
      </c>
      <c r="AD58" s="51">
        <f t="shared" si="17"/>
        <v>0</v>
      </c>
      <c r="AE58" s="51">
        <f t="shared" si="18"/>
        <v>0</v>
      </c>
      <c r="AF58" s="51">
        <f t="shared" si="19"/>
        <v>0</v>
      </c>
      <c r="AG58" s="50">
        <f t="shared" si="20"/>
        <v>0</v>
      </c>
      <c r="AH58" s="78">
        <v>105</v>
      </c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ht="12.75" customHeight="1">
      <c r="A59" s="67" t="s">
        <v>75</v>
      </c>
      <c r="B59" s="61"/>
      <c r="C59" s="61"/>
      <c r="D59" s="79"/>
      <c r="E59" s="80"/>
      <c r="F59" s="81"/>
      <c r="G59" s="81"/>
      <c r="H59" s="68">
        <f t="shared" si="0"/>
      </c>
      <c r="I59" s="69">
        <f t="shared" si="1"/>
      </c>
      <c r="J59" s="69" t="str">
        <f t="shared" si="2"/>
        <v>-</v>
      </c>
      <c r="K59" s="69" t="str">
        <f t="shared" si="21"/>
        <v>-</v>
      </c>
      <c r="L59" s="92"/>
      <c r="M59" s="3"/>
      <c r="N59" s="50" t="str">
        <f t="shared" si="3"/>
        <v> V</v>
      </c>
      <c r="O59" s="50" t="str">
        <f t="shared" si="4"/>
        <v>-</v>
      </c>
      <c r="P59" s="3"/>
      <c r="Q59" s="50">
        <f t="shared" si="5"/>
        <v>0</v>
      </c>
      <c r="R59" s="51">
        <f t="shared" si="6"/>
        <v>0</v>
      </c>
      <c r="S59" s="51"/>
      <c r="T59" s="51">
        <f t="shared" si="7"/>
        <v>0</v>
      </c>
      <c r="U59" s="50">
        <f t="shared" si="8"/>
        <v>0</v>
      </c>
      <c r="V59" s="50">
        <f t="shared" si="9"/>
        <v>0</v>
      </c>
      <c r="W59" s="50">
        <f t="shared" si="10"/>
        <v>0</v>
      </c>
      <c r="X59" s="50">
        <f t="shared" si="11"/>
        <v>0</v>
      </c>
      <c r="Y59" s="50">
        <f t="shared" si="12"/>
        <v>0</v>
      </c>
      <c r="Z59" s="51">
        <f t="shared" si="13"/>
        <v>0</v>
      </c>
      <c r="AA59" s="51">
        <f t="shared" si="14"/>
        <v>0</v>
      </c>
      <c r="AB59" s="51">
        <f t="shared" si="15"/>
        <v>0</v>
      </c>
      <c r="AC59" s="51">
        <f t="shared" si="16"/>
        <v>0</v>
      </c>
      <c r="AD59" s="51">
        <f t="shared" si="17"/>
        <v>0</v>
      </c>
      <c r="AE59" s="51">
        <f t="shared" si="18"/>
        <v>0</v>
      </c>
      <c r="AF59" s="51">
        <f t="shared" si="19"/>
        <v>0</v>
      </c>
      <c r="AG59" s="50">
        <f t="shared" si="20"/>
        <v>0</v>
      </c>
      <c r="AH59" s="78">
        <v>110</v>
      </c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ht="12.75" customHeight="1">
      <c r="A60" s="67" t="s">
        <v>76</v>
      </c>
      <c r="B60" s="61"/>
      <c r="C60" s="61"/>
      <c r="D60" s="79"/>
      <c r="E60" s="80"/>
      <c r="F60" s="81"/>
      <c r="G60" s="81"/>
      <c r="H60" s="68">
        <f t="shared" si="0"/>
      </c>
      <c r="I60" s="69">
        <f t="shared" si="1"/>
      </c>
      <c r="J60" s="69" t="str">
        <f t="shared" si="2"/>
        <v>-</v>
      </c>
      <c r="K60" s="69" t="str">
        <f t="shared" si="21"/>
        <v>-</v>
      </c>
      <c r="L60" s="92"/>
      <c r="M60" s="2"/>
      <c r="N60" s="50" t="str">
        <f t="shared" si="3"/>
        <v> W</v>
      </c>
      <c r="O60" s="50" t="str">
        <f t="shared" si="4"/>
        <v>-</v>
      </c>
      <c r="P60" s="2"/>
      <c r="Q60" s="50">
        <f t="shared" si="5"/>
        <v>0</v>
      </c>
      <c r="R60" s="51">
        <f t="shared" si="6"/>
        <v>0</v>
      </c>
      <c r="S60" s="51"/>
      <c r="T60" s="51">
        <f t="shared" si="7"/>
        <v>0</v>
      </c>
      <c r="U60" s="50">
        <f t="shared" si="8"/>
        <v>0</v>
      </c>
      <c r="V60" s="50">
        <f t="shared" si="9"/>
        <v>0</v>
      </c>
      <c r="W60" s="50">
        <f t="shared" si="10"/>
        <v>0</v>
      </c>
      <c r="X60" s="50">
        <f t="shared" si="11"/>
        <v>0</v>
      </c>
      <c r="Y60" s="50">
        <f t="shared" si="12"/>
        <v>0</v>
      </c>
      <c r="Z60" s="51">
        <f t="shared" si="13"/>
        <v>0</v>
      </c>
      <c r="AA60" s="51">
        <f t="shared" si="14"/>
        <v>0</v>
      </c>
      <c r="AB60" s="51">
        <f t="shared" si="15"/>
        <v>0</v>
      </c>
      <c r="AC60" s="51">
        <f t="shared" si="16"/>
        <v>0</v>
      </c>
      <c r="AD60" s="51">
        <f t="shared" si="17"/>
        <v>0</v>
      </c>
      <c r="AE60" s="51">
        <f t="shared" si="18"/>
        <v>0</v>
      </c>
      <c r="AF60" s="51">
        <f t="shared" si="19"/>
        <v>0</v>
      </c>
      <c r="AG60" s="50">
        <f t="shared" si="20"/>
        <v>0</v>
      </c>
      <c r="AH60" s="78">
        <v>115</v>
      </c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ht="12.75" customHeight="1">
      <c r="A61" s="67" t="s">
        <v>77</v>
      </c>
      <c r="B61" s="61"/>
      <c r="C61" s="61"/>
      <c r="D61" s="79"/>
      <c r="E61" s="80"/>
      <c r="F61" s="81"/>
      <c r="G61" s="81"/>
      <c r="H61" s="68">
        <f t="shared" si="0"/>
      </c>
      <c r="I61" s="69">
        <f t="shared" si="1"/>
      </c>
      <c r="J61" s="69" t="str">
        <f t="shared" si="2"/>
        <v>-</v>
      </c>
      <c r="K61" s="69" t="str">
        <f t="shared" si="21"/>
        <v>-</v>
      </c>
      <c r="L61" s="92"/>
      <c r="M61" s="3"/>
      <c r="N61" s="50" t="str">
        <f t="shared" si="3"/>
        <v> X</v>
      </c>
      <c r="O61" s="50" t="str">
        <f t="shared" si="4"/>
        <v>-</v>
      </c>
      <c r="P61" s="3"/>
      <c r="Q61" s="50">
        <f t="shared" si="5"/>
        <v>0</v>
      </c>
      <c r="R61" s="51">
        <f t="shared" si="6"/>
        <v>0</v>
      </c>
      <c r="S61" s="51"/>
      <c r="T61" s="51">
        <f t="shared" si="7"/>
        <v>0</v>
      </c>
      <c r="U61" s="50">
        <f t="shared" si="8"/>
        <v>0</v>
      </c>
      <c r="V61" s="50">
        <f t="shared" si="9"/>
        <v>0</v>
      </c>
      <c r="W61" s="50">
        <f t="shared" si="10"/>
        <v>0</v>
      </c>
      <c r="X61" s="50">
        <f t="shared" si="11"/>
        <v>0</v>
      </c>
      <c r="Y61" s="50">
        <f t="shared" si="12"/>
        <v>0</v>
      </c>
      <c r="Z61" s="51">
        <f t="shared" si="13"/>
        <v>0</v>
      </c>
      <c r="AA61" s="51">
        <f t="shared" si="14"/>
        <v>0</v>
      </c>
      <c r="AB61" s="51">
        <f t="shared" si="15"/>
        <v>0</v>
      </c>
      <c r="AC61" s="51">
        <f t="shared" si="16"/>
        <v>0</v>
      </c>
      <c r="AD61" s="51">
        <f t="shared" si="17"/>
        <v>0</v>
      </c>
      <c r="AE61" s="51">
        <f t="shared" si="18"/>
        <v>0</v>
      </c>
      <c r="AF61" s="51">
        <f t="shared" si="19"/>
        <v>0</v>
      </c>
      <c r="AG61" s="50">
        <f t="shared" si="20"/>
        <v>0</v>
      </c>
      <c r="AH61" s="78">
        <v>120</v>
      </c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ht="12.75" customHeight="1">
      <c r="A62" s="67" t="s">
        <v>78</v>
      </c>
      <c r="B62" s="61"/>
      <c r="C62" s="61"/>
      <c r="D62" s="79"/>
      <c r="E62" s="80"/>
      <c r="F62" s="81"/>
      <c r="G62" s="81"/>
      <c r="H62" s="68">
        <f t="shared" si="0"/>
      </c>
      <c r="I62" s="69">
        <f t="shared" si="1"/>
      </c>
      <c r="J62" s="69" t="str">
        <f t="shared" si="2"/>
        <v>-</v>
      </c>
      <c r="K62" s="69" t="str">
        <f t="shared" si="21"/>
        <v>-</v>
      </c>
      <c r="L62" s="92"/>
      <c r="M62" s="2"/>
      <c r="N62" s="50" t="str">
        <f t="shared" si="3"/>
        <v> Y</v>
      </c>
      <c r="O62" s="50" t="str">
        <f t="shared" si="4"/>
        <v>-</v>
      </c>
      <c r="P62" s="2"/>
      <c r="Q62" s="50">
        <f t="shared" si="5"/>
        <v>0</v>
      </c>
      <c r="R62" s="51">
        <f t="shared" si="6"/>
        <v>0</v>
      </c>
      <c r="S62" s="51"/>
      <c r="T62" s="51">
        <f t="shared" si="7"/>
        <v>0</v>
      </c>
      <c r="U62" s="50">
        <f t="shared" si="8"/>
        <v>0</v>
      </c>
      <c r="V62" s="50">
        <f t="shared" si="9"/>
        <v>0</v>
      </c>
      <c r="W62" s="50">
        <f t="shared" si="10"/>
        <v>0</v>
      </c>
      <c r="X62" s="50">
        <f t="shared" si="11"/>
        <v>0</v>
      </c>
      <c r="Y62" s="50">
        <f t="shared" si="12"/>
        <v>0</v>
      </c>
      <c r="Z62" s="51">
        <f t="shared" si="13"/>
        <v>0</v>
      </c>
      <c r="AA62" s="51">
        <f t="shared" si="14"/>
        <v>0</v>
      </c>
      <c r="AB62" s="51">
        <f t="shared" si="15"/>
        <v>0</v>
      </c>
      <c r="AC62" s="51">
        <f t="shared" si="16"/>
        <v>0</v>
      </c>
      <c r="AD62" s="51">
        <f t="shared" si="17"/>
        <v>0</v>
      </c>
      <c r="AE62" s="51">
        <f t="shared" si="18"/>
        <v>0</v>
      </c>
      <c r="AF62" s="51">
        <f t="shared" si="19"/>
        <v>0</v>
      </c>
      <c r="AG62" s="50">
        <f t="shared" si="20"/>
        <v>0</v>
      </c>
      <c r="AH62" s="78">
        <v>125</v>
      </c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ht="12.75" customHeight="1">
      <c r="A63" s="67" t="s">
        <v>79</v>
      </c>
      <c r="B63" s="61"/>
      <c r="C63" s="61"/>
      <c r="D63" s="79"/>
      <c r="E63" s="80"/>
      <c r="F63" s="81"/>
      <c r="G63" s="81"/>
      <c r="H63" s="68">
        <f t="shared" si="0"/>
      </c>
      <c r="I63" s="69">
        <f t="shared" si="1"/>
      </c>
      <c r="J63" s="69" t="str">
        <f t="shared" si="2"/>
        <v>-</v>
      </c>
      <c r="K63" s="69" t="str">
        <f t="shared" si="21"/>
        <v>-</v>
      </c>
      <c r="L63" s="92"/>
      <c r="M63" s="3"/>
      <c r="N63" s="50" t="str">
        <f t="shared" si="3"/>
        <v> Z</v>
      </c>
      <c r="O63" s="50" t="str">
        <f t="shared" si="4"/>
        <v>-</v>
      </c>
      <c r="P63" s="3"/>
      <c r="Q63" s="50">
        <f t="shared" si="5"/>
        <v>0</v>
      </c>
      <c r="R63" s="51">
        <f t="shared" si="6"/>
        <v>0</v>
      </c>
      <c r="S63" s="51"/>
      <c r="T63" s="51">
        <f t="shared" si="7"/>
        <v>0</v>
      </c>
      <c r="U63" s="50">
        <f t="shared" si="8"/>
        <v>0</v>
      </c>
      <c r="V63" s="50">
        <f t="shared" si="9"/>
        <v>0</v>
      </c>
      <c r="W63" s="50">
        <f t="shared" si="10"/>
        <v>0</v>
      </c>
      <c r="X63" s="50">
        <f t="shared" si="11"/>
        <v>0</v>
      </c>
      <c r="Y63" s="50">
        <f t="shared" si="12"/>
        <v>0</v>
      </c>
      <c r="Z63" s="51">
        <f t="shared" si="13"/>
        <v>0</v>
      </c>
      <c r="AA63" s="51">
        <f t="shared" si="14"/>
        <v>0</v>
      </c>
      <c r="AB63" s="51">
        <f t="shared" si="15"/>
        <v>0</v>
      </c>
      <c r="AC63" s="51">
        <f t="shared" si="16"/>
        <v>0</v>
      </c>
      <c r="AD63" s="51">
        <f t="shared" si="17"/>
        <v>0</v>
      </c>
      <c r="AE63" s="51">
        <f t="shared" si="18"/>
        <v>0</v>
      </c>
      <c r="AF63" s="51">
        <f t="shared" si="19"/>
        <v>0</v>
      </c>
      <c r="AG63" s="50">
        <f t="shared" si="20"/>
        <v>0</v>
      </c>
      <c r="AH63" s="78">
        <v>130</v>
      </c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ht="12.75" customHeight="1">
      <c r="A64" s="67" t="s">
        <v>4</v>
      </c>
      <c r="B64" s="61"/>
      <c r="C64" s="61"/>
      <c r="D64" s="79"/>
      <c r="E64" s="80"/>
      <c r="F64" s="81"/>
      <c r="G64" s="81"/>
      <c r="H64" s="68">
        <f t="shared" si="0"/>
      </c>
      <c r="I64" s="69">
        <f t="shared" si="1"/>
      </c>
      <c r="J64" s="69" t="str">
        <f t="shared" si="2"/>
        <v>-</v>
      </c>
      <c r="K64" s="69" t="str">
        <f t="shared" si="21"/>
        <v>-</v>
      </c>
      <c r="L64" s="92"/>
      <c r="M64" s="3"/>
      <c r="N64" s="50" t="str">
        <f t="shared" si="3"/>
        <v>AA</v>
      </c>
      <c r="O64" s="50" t="str">
        <f t="shared" si="4"/>
        <v>-</v>
      </c>
      <c r="P64" s="3"/>
      <c r="Q64" s="50">
        <f t="shared" si="5"/>
        <v>0</v>
      </c>
      <c r="R64" s="51">
        <f t="shared" si="6"/>
        <v>0</v>
      </c>
      <c r="S64" s="51"/>
      <c r="T64" s="51">
        <f t="shared" si="7"/>
        <v>0</v>
      </c>
      <c r="U64" s="50">
        <f t="shared" si="8"/>
        <v>0</v>
      </c>
      <c r="V64" s="50">
        <f t="shared" si="9"/>
        <v>0</v>
      </c>
      <c r="W64" s="50">
        <f t="shared" si="10"/>
        <v>0</v>
      </c>
      <c r="X64" s="50">
        <f t="shared" si="11"/>
        <v>0</v>
      </c>
      <c r="Y64" s="50">
        <f t="shared" si="12"/>
        <v>0</v>
      </c>
      <c r="Z64" s="51">
        <f t="shared" si="13"/>
        <v>0</v>
      </c>
      <c r="AA64" s="51">
        <f t="shared" si="14"/>
        <v>0</v>
      </c>
      <c r="AB64" s="51">
        <f t="shared" si="15"/>
        <v>0</v>
      </c>
      <c r="AC64" s="51">
        <f t="shared" si="16"/>
        <v>0</v>
      </c>
      <c r="AD64" s="51">
        <f t="shared" si="17"/>
        <v>0</v>
      </c>
      <c r="AE64" s="51">
        <f t="shared" si="18"/>
        <v>0</v>
      </c>
      <c r="AF64" s="51">
        <f t="shared" si="19"/>
        <v>0</v>
      </c>
      <c r="AG64" s="50">
        <f t="shared" si="20"/>
        <v>0</v>
      </c>
      <c r="AH64" s="78">
        <v>135</v>
      </c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ht="12.75" customHeight="1">
      <c r="A65" s="67" t="s">
        <v>6</v>
      </c>
      <c r="B65" s="61"/>
      <c r="C65" s="61"/>
      <c r="D65" s="79"/>
      <c r="E65" s="80"/>
      <c r="F65" s="81"/>
      <c r="G65" s="81"/>
      <c r="H65" s="68">
        <f t="shared" si="0"/>
      </c>
      <c r="I65" s="69">
        <f t="shared" si="1"/>
      </c>
      <c r="J65" s="69" t="str">
        <f t="shared" si="2"/>
        <v>-</v>
      </c>
      <c r="K65" s="69" t="str">
        <f t="shared" si="21"/>
        <v>-</v>
      </c>
      <c r="L65" s="92"/>
      <c r="M65" s="3"/>
      <c r="N65" s="50" t="str">
        <f t="shared" si="3"/>
        <v>AB</v>
      </c>
      <c r="O65" s="50" t="str">
        <f t="shared" si="4"/>
        <v>-</v>
      </c>
      <c r="P65" s="3"/>
      <c r="Q65" s="50">
        <f t="shared" si="5"/>
        <v>0</v>
      </c>
      <c r="R65" s="51">
        <f t="shared" si="6"/>
        <v>0</v>
      </c>
      <c r="S65" s="51"/>
      <c r="T65" s="51">
        <f t="shared" si="7"/>
        <v>0</v>
      </c>
      <c r="U65" s="50">
        <f t="shared" si="8"/>
        <v>0</v>
      </c>
      <c r="V65" s="50">
        <f t="shared" si="9"/>
        <v>0</v>
      </c>
      <c r="W65" s="50">
        <f t="shared" si="10"/>
        <v>0</v>
      </c>
      <c r="X65" s="50">
        <f t="shared" si="11"/>
        <v>0</v>
      </c>
      <c r="Y65" s="50">
        <f t="shared" si="12"/>
        <v>0</v>
      </c>
      <c r="Z65" s="51">
        <f t="shared" si="13"/>
        <v>0</v>
      </c>
      <c r="AA65" s="51">
        <f t="shared" si="14"/>
        <v>0</v>
      </c>
      <c r="AB65" s="51">
        <f t="shared" si="15"/>
        <v>0</v>
      </c>
      <c r="AC65" s="51">
        <f t="shared" si="16"/>
        <v>0</v>
      </c>
      <c r="AD65" s="51">
        <f t="shared" si="17"/>
        <v>0</v>
      </c>
      <c r="AE65" s="51">
        <f t="shared" si="18"/>
        <v>0</v>
      </c>
      <c r="AF65" s="51">
        <f t="shared" si="19"/>
        <v>0</v>
      </c>
      <c r="AG65" s="50">
        <f t="shared" si="20"/>
        <v>0</v>
      </c>
      <c r="AH65" s="78">
        <v>140</v>
      </c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ht="12.75" customHeight="1">
      <c r="A66" s="67" t="s">
        <v>7</v>
      </c>
      <c r="B66" s="61"/>
      <c r="C66" s="61"/>
      <c r="D66" s="79"/>
      <c r="E66" s="80"/>
      <c r="F66" s="81"/>
      <c r="G66" s="81"/>
      <c r="H66" s="68">
        <f t="shared" si="0"/>
      </c>
      <c r="I66" s="69">
        <f t="shared" si="1"/>
      </c>
      <c r="J66" s="69" t="str">
        <f t="shared" si="2"/>
        <v>-</v>
      </c>
      <c r="K66" s="69" t="str">
        <f t="shared" si="21"/>
        <v>-</v>
      </c>
      <c r="L66" s="92"/>
      <c r="M66" s="2"/>
      <c r="N66" s="50" t="str">
        <f t="shared" si="3"/>
        <v>AC</v>
      </c>
      <c r="O66" s="50" t="str">
        <f t="shared" si="4"/>
        <v>-</v>
      </c>
      <c r="P66" s="2"/>
      <c r="Q66" s="50">
        <f t="shared" si="5"/>
        <v>0</v>
      </c>
      <c r="R66" s="51">
        <f t="shared" si="6"/>
        <v>0</v>
      </c>
      <c r="S66" s="51"/>
      <c r="T66" s="51">
        <f t="shared" si="7"/>
        <v>0</v>
      </c>
      <c r="U66" s="50">
        <f t="shared" si="8"/>
        <v>0</v>
      </c>
      <c r="V66" s="50">
        <f t="shared" si="9"/>
        <v>0</v>
      </c>
      <c r="W66" s="50">
        <f t="shared" si="10"/>
        <v>0</v>
      </c>
      <c r="X66" s="50">
        <f t="shared" si="11"/>
        <v>0</v>
      </c>
      <c r="Y66" s="50">
        <f t="shared" si="12"/>
        <v>0</v>
      </c>
      <c r="Z66" s="51">
        <f t="shared" si="13"/>
        <v>0</v>
      </c>
      <c r="AA66" s="51">
        <f t="shared" si="14"/>
        <v>0</v>
      </c>
      <c r="AB66" s="51">
        <f t="shared" si="15"/>
        <v>0</v>
      </c>
      <c r="AC66" s="51">
        <f t="shared" si="16"/>
        <v>0</v>
      </c>
      <c r="AD66" s="51">
        <f t="shared" si="17"/>
        <v>0</v>
      </c>
      <c r="AE66" s="51">
        <f t="shared" si="18"/>
        <v>0</v>
      </c>
      <c r="AF66" s="51">
        <f t="shared" si="19"/>
        <v>0</v>
      </c>
      <c r="AG66" s="50">
        <f t="shared" si="20"/>
        <v>0</v>
      </c>
      <c r="AH66" s="78">
        <v>145</v>
      </c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ht="12.75" customHeight="1">
      <c r="A67" s="67" t="s">
        <v>8</v>
      </c>
      <c r="B67" s="61"/>
      <c r="C67" s="61"/>
      <c r="D67" s="79"/>
      <c r="E67" s="80"/>
      <c r="F67" s="81"/>
      <c r="G67" s="81"/>
      <c r="H67" s="68">
        <f t="shared" si="0"/>
      </c>
      <c r="I67" s="69">
        <f t="shared" si="1"/>
      </c>
      <c r="J67" s="69" t="str">
        <f t="shared" si="2"/>
        <v>-</v>
      </c>
      <c r="K67" s="69" t="str">
        <f t="shared" si="21"/>
        <v>-</v>
      </c>
      <c r="L67" s="92"/>
      <c r="M67" s="3"/>
      <c r="N67" s="50" t="str">
        <f t="shared" si="3"/>
        <v>AD</v>
      </c>
      <c r="O67" s="50" t="str">
        <f t="shared" si="4"/>
        <v>-</v>
      </c>
      <c r="P67" s="3"/>
      <c r="Q67" s="50">
        <f t="shared" si="5"/>
        <v>0</v>
      </c>
      <c r="R67" s="51">
        <f t="shared" si="6"/>
        <v>0</v>
      </c>
      <c r="S67" s="51"/>
      <c r="T67" s="51">
        <f t="shared" si="7"/>
        <v>0</v>
      </c>
      <c r="U67" s="50">
        <f t="shared" si="8"/>
        <v>0</v>
      </c>
      <c r="V67" s="50">
        <f t="shared" si="9"/>
        <v>0</v>
      </c>
      <c r="W67" s="50">
        <f t="shared" si="10"/>
        <v>0</v>
      </c>
      <c r="X67" s="50">
        <f t="shared" si="11"/>
        <v>0</v>
      </c>
      <c r="Y67" s="50">
        <f t="shared" si="12"/>
        <v>0</v>
      </c>
      <c r="Z67" s="51">
        <f t="shared" si="13"/>
        <v>0</v>
      </c>
      <c r="AA67" s="51">
        <f t="shared" si="14"/>
        <v>0</v>
      </c>
      <c r="AB67" s="51">
        <f t="shared" si="15"/>
        <v>0</v>
      </c>
      <c r="AC67" s="51">
        <f t="shared" si="16"/>
        <v>0</v>
      </c>
      <c r="AD67" s="51">
        <f t="shared" si="17"/>
        <v>0</v>
      </c>
      <c r="AE67" s="51">
        <f t="shared" si="18"/>
        <v>0</v>
      </c>
      <c r="AF67" s="51">
        <f t="shared" si="19"/>
        <v>0</v>
      </c>
      <c r="AG67" s="50">
        <f t="shared" si="20"/>
        <v>0</v>
      </c>
      <c r="AH67" s="78">
        <v>150</v>
      </c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ht="12.75" customHeight="1">
      <c r="A68" s="67" t="s">
        <v>9</v>
      </c>
      <c r="B68" s="61"/>
      <c r="C68" s="61"/>
      <c r="D68" s="79"/>
      <c r="E68" s="80"/>
      <c r="F68" s="81"/>
      <c r="G68" s="81"/>
      <c r="H68" s="68">
        <f t="shared" si="0"/>
      </c>
      <c r="I68" s="69">
        <f t="shared" si="1"/>
      </c>
      <c r="J68" s="69" t="str">
        <f t="shared" si="2"/>
        <v>-</v>
      </c>
      <c r="K68" s="69" t="str">
        <f t="shared" si="21"/>
        <v>-</v>
      </c>
      <c r="L68" s="92"/>
      <c r="M68" s="2"/>
      <c r="N68" s="50" t="str">
        <f t="shared" si="3"/>
        <v>AE</v>
      </c>
      <c r="O68" s="50" t="str">
        <f t="shared" si="4"/>
        <v>-</v>
      </c>
      <c r="P68" s="2"/>
      <c r="Q68" s="50">
        <f t="shared" si="5"/>
        <v>0</v>
      </c>
      <c r="R68" s="51">
        <f t="shared" si="6"/>
        <v>0</v>
      </c>
      <c r="S68" s="51"/>
      <c r="T68" s="51">
        <f t="shared" si="7"/>
        <v>0</v>
      </c>
      <c r="U68" s="50">
        <f t="shared" si="8"/>
        <v>0</v>
      </c>
      <c r="V68" s="50">
        <f t="shared" si="9"/>
        <v>0</v>
      </c>
      <c r="W68" s="50">
        <f t="shared" si="10"/>
        <v>0</v>
      </c>
      <c r="X68" s="50">
        <f t="shared" si="11"/>
        <v>0</v>
      </c>
      <c r="Y68" s="50">
        <f t="shared" si="12"/>
        <v>0</v>
      </c>
      <c r="Z68" s="51">
        <f t="shared" si="13"/>
        <v>0</v>
      </c>
      <c r="AA68" s="51">
        <f t="shared" si="14"/>
        <v>0</v>
      </c>
      <c r="AB68" s="51">
        <f t="shared" si="15"/>
        <v>0</v>
      </c>
      <c r="AC68" s="51">
        <f t="shared" si="16"/>
        <v>0</v>
      </c>
      <c r="AD68" s="51">
        <f t="shared" si="17"/>
        <v>0</v>
      </c>
      <c r="AE68" s="51">
        <f t="shared" si="18"/>
        <v>0</v>
      </c>
      <c r="AF68" s="51">
        <f t="shared" si="19"/>
        <v>0</v>
      </c>
      <c r="AG68" s="50">
        <f t="shared" si="20"/>
        <v>0</v>
      </c>
      <c r="AH68" s="78">
        <v>155</v>
      </c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ht="12.75" customHeight="1">
      <c r="A69" s="67" t="s">
        <v>10</v>
      </c>
      <c r="B69" s="61"/>
      <c r="C69" s="61"/>
      <c r="D69" s="79"/>
      <c r="E69" s="80"/>
      <c r="F69" s="81"/>
      <c r="G69" s="81"/>
      <c r="H69" s="68">
        <f t="shared" si="0"/>
      </c>
      <c r="I69" s="69">
        <f t="shared" si="1"/>
      </c>
      <c r="J69" s="69" t="str">
        <f t="shared" si="2"/>
        <v>-</v>
      </c>
      <c r="K69" s="69" t="str">
        <f t="shared" si="21"/>
        <v>-</v>
      </c>
      <c r="L69" s="92"/>
      <c r="M69" s="3"/>
      <c r="N69" s="50" t="str">
        <f t="shared" si="3"/>
        <v>AF</v>
      </c>
      <c r="O69" s="50" t="str">
        <f t="shared" si="4"/>
        <v>-</v>
      </c>
      <c r="P69" s="3"/>
      <c r="Q69" s="50">
        <f t="shared" si="5"/>
        <v>0</v>
      </c>
      <c r="R69" s="51">
        <f t="shared" si="6"/>
        <v>0</v>
      </c>
      <c r="S69" s="51"/>
      <c r="T69" s="51">
        <f t="shared" si="7"/>
        <v>0</v>
      </c>
      <c r="U69" s="50">
        <f t="shared" si="8"/>
        <v>0</v>
      </c>
      <c r="V69" s="50">
        <f t="shared" si="9"/>
        <v>0</v>
      </c>
      <c r="W69" s="50">
        <f t="shared" si="10"/>
        <v>0</v>
      </c>
      <c r="X69" s="50">
        <f t="shared" si="11"/>
        <v>0</v>
      </c>
      <c r="Y69" s="50">
        <f t="shared" si="12"/>
        <v>0</v>
      </c>
      <c r="Z69" s="51">
        <f t="shared" si="13"/>
        <v>0</v>
      </c>
      <c r="AA69" s="51">
        <f t="shared" si="14"/>
        <v>0</v>
      </c>
      <c r="AB69" s="51">
        <f t="shared" si="15"/>
        <v>0</v>
      </c>
      <c r="AC69" s="51">
        <f t="shared" si="16"/>
        <v>0</v>
      </c>
      <c r="AD69" s="51">
        <f t="shared" si="17"/>
        <v>0</v>
      </c>
      <c r="AE69" s="51">
        <f t="shared" si="18"/>
        <v>0</v>
      </c>
      <c r="AF69" s="51">
        <f t="shared" si="19"/>
        <v>0</v>
      </c>
      <c r="AG69" s="50">
        <f t="shared" si="20"/>
        <v>0</v>
      </c>
      <c r="AH69" s="78">
        <v>160</v>
      </c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ht="12.75" customHeight="1">
      <c r="A70" s="67" t="s">
        <v>11</v>
      </c>
      <c r="B70" s="61"/>
      <c r="C70" s="61"/>
      <c r="D70" s="79"/>
      <c r="E70" s="80"/>
      <c r="F70" s="81"/>
      <c r="G70" s="81"/>
      <c r="H70" s="68">
        <f t="shared" si="0"/>
      </c>
      <c r="I70" s="69">
        <f t="shared" si="1"/>
      </c>
      <c r="J70" s="69" t="str">
        <f t="shared" si="2"/>
        <v>-</v>
      </c>
      <c r="K70" s="69" t="str">
        <f t="shared" si="21"/>
        <v>-</v>
      </c>
      <c r="L70" s="92"/>
      <c r="M70" s="2"/>
      <c r="N70" s="50" t="str">
        <f t="shared" si="3"/>
        <v>AG</v>
      </c>
      <c r="O70" s="50" t="str">
        <f t="shared" si="4"/>
        <v>-</v>
      </c>
      <c r="P70" s="2"/>
      <c r="Q70" s="50">
        <f t="shared" si="5"/>
        <v>0</v>
      </c>
      <c r="R70" s="51">
        <f t="shared" si="6"/>
        <v>0</v>
      </c>
      <c r="S70" s="51"/>
      <c r="T70" s="51">
        <f t="shared" si="7"/>
        <v>0</v>
      </c>
      <c r="U70" s="50">
        <f t="shared" si="8"/>
        <v>0</v>
      </c>
      <c r="V70" s="50">
        <f t="shared" si="9"/>
        <v>0</v>
      </c>
      <c r="W70" s="50">
        <f t="shared" si="10"/>
        <v>0</v>
      </c>
      <c r="X70" s="50">
        <f t="shared" si="11"/>
        <v>0</v>
      </c>
      <c r="Y70" s="50">
        <f t="shared" si="12"/>
        <v>0</v>
      </c>
      <c r="Z70" s="51">
        <f t="shared" si="13"/>
        <v>0</v>
      </c>
      <c r="AA70" s="51">
        <f t="shared" si="14"/>
        <v>0</v>
      </c>
      <c r="AB70" s="51">
        <f t="shared" si="15"/>
        <v>0</v>
      </c>
      <c r="AC70" s="51">
        <f t="shared" si="16"/>
        <v>0</v>
      </c>
      <c r="AD70" s="51">
        <f t="shared" si="17"/>
        <v>0</v>
      </c>
      <c r="AE70" s="51">
        <f t="shared" si="18"/>
        <v>0</v>
      </c>
      <c r="AF70" s="51">
        <f t="shared" si="19"/>
        <v>0</v>
      </c>
      <c r="AG70" s="50">
        <f t="shared" si="20"/>
        <v>0</v>
      </c>
      <c r="AH70" s="78">
        <v>165</v>
      </c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ht="12.75" customHeight="1">
      <c r="A71" s="67" t="s">
        <v>12</v>
      </c>
      <c r="B71" s="61"/>
      <c r="C71" s="61"/>
      <c r="D71" s="79"/>
      <c r="E71" s="80"/>
      <c r="F71" s="81"/>
      <c r="G71" s="81"/>
      <c r="H71" s="68">
        <f t="shared" si="0"/>
      </c>
      <c r="I71" s="69">
        <f t="shared" si="1"/>
      </c>
      <c r="J71" s="69" t="str">
        <f t="shared" si="2"/>
        <v>-</v>
      </c>
      <c r="K71" s="69" t="str">
        <f t="shared" si="21"/>
        <v>-</v>
      </c>
      <c r="L71" s="92"/>
      <c r="M71" s="3"/>
      <c r="N71" s="50" t="str">
        <f t="shared" si="3"/>
        <v>AH</v>
      </c>
      <c r="O71" s="50" t="str">
        <f t="shared" si="4"/>
        <v>-</v>
      </c>
      <c r="P71" s="3"/>
      <c r="Q71" s="50">
        <f t="shared" si="5"/>
        <v>0</v>
      </c>
      <c r="R71" s="51">
        <f t="shared" si="6"/>
        <v>0</v>
      </c>
      <c r="S71" s="51"/>
      <c r="T71" s="51">
        <f t="shared" si="7"/>
        <v>0</v>
      </c>
      <c r="U71" s="50">
        <f t="shared" si="8"/>
        <v>0</v>
      </c>
      <c r="V71" s="50">
        <f t="shared" si="9"/>
        <v>0</v>
      </c>
      <c r="W71" s="50">
        <f t="shared" si="10"/>
        <v>0</v>
      </c>
      <c r="X71" s="50">
        <f t="shared" si="11"/>
        <v>0</v>
      </c>
      <c r="Y71" s="50">
        <f t="shared" si="12"/>
        <v>0</v>
      </c>
      <c r="Z71" s="51">
        <f t="shared" si="13"/>
        <v>0</v>
      </c>
      <c r="AA71" s="51">
        <f t="shared" si="14"/>
        <v>0</v>
      </c>
      <c r="AB71" s="51">
        <f t="shared" si="15"/>
        <v>0</v>
      </c>
      <c r="AC71" s="51">
        <f t="shared" si="16"/>
        <v>0</v>
      </c>
      <c r="AD71" s="51">
        <f t="shared" si="17"/>
        <v>0</v>
      </c>
      <c r="AE71" s="51">
        <f t="shared" si="18"/>
        <v>0</v>
      </c>
      <c r="AF71" s="51">
        <f t="shared" si="19"/>
        <v>0</v>
      </c>
      <c r="AG71" s="50">
        <f t="shared" si="20"/>
        <v>0</v>
      </c>
      <c r="AH71" s="78">
        <v>170</v>
      </c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ht="12.75" customHeight="1">
      <c r="A72" s="67" t="s">
        <v>13</v>
      </c>
      <c r="B72" s="61"/>
      <c r="C72" s="61"/>
      <c r="D72" s="79"/>
      <c r="E72" s="80"/>
      <c r="F72" s="81"/>
      <c r="G72" s="81"/>
      <c r="H72" s="68">
        <f t="shared" si="0"/>
      </c>
      <c r="I72" s="69">
        <f t="shared" si="1"/>
      </c>
      <c r="J72" s="69" t="str">
        <f t="shared" si="2"/>
        <v>-</v>
      </c>
      <c r="K72" s="69" t="str">
        <f t="shared" si="21"/>
        <v>-</v>
      </c>
      <c r="L72" s="92"/>
      <c r="M72" s="3"/>
      <c r="N72" s="50" t="str">
        <f t="shared" si="3"/>
        <v>AI</v>
      </c>
      <c r="O72" s="50" t="str">
        <f t="shared" si="4"/>
        <v>-</v>
      </c>
      <c r="P72" s="3"/>
      <c r="Q72" s="50">
        <f t="shared" si="5"/>
        <v>0</v>
      </c>
      <c r="R72" s="51">
        <f t="shared" si="6"/>
        <v>0</v>
      </c>
      <c r="S72" s="51"/>
      <c r="T72" s="51">
        <f t="shared" si="7"/>
        <v>0</v>
      </c>
      <c r="U72" s="50">
        <f t="shared" si="8"/>
        <v>0</v>
      </c>
      <c r="V72" s="50">
        <f t="shared" si="9"/>
        <v>0</v>
      </c>
      <c r="W72" s="50">
        <f t="shared" si="10"/>
        <v>0</v>
      </c>
      <c r="X72" s="50">
        <f t="shared" si="11"/>
        <v>0</v>
      </c>
      <c r="Y72" s="50">
        <f t="shared" si="12"/>
        <v>0</v>
      </c>
      <c r="Z72" s="51">
        <f t="shared" si="13"/>
        <v>0</v>
      </c>
      <c r="AA72" s="51">
        <f t="shared" si="14"/>
        <v>0</v>
      </c>
      <c r="AB72" s="51">
        <f t="shared" si="15"/>
        <v>0</v>
      </c>
      <c r="AC72" s="51">
        <f t="shared" si="16"/>
        <v>0</v>
      </c>
      <c r="AD72" s="51">
        <f t="shared" si="17"/>
        <v>0</v>
      </c>
      <c r="AE72" s="51">
        <f t="shared" si="18"/>
        <v>0</v>
      </c>
      <c r="AF72" s="51">
        <f t="shared" si="19"/>
        <v>0</v>
      </c>
      <c r="AG72" s="50">
        <f t="shared" si="20"/>
        <v>0</v>
      </c>
      <c r="AH72" s="78">
        <v>175</v>
      </c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ht="12.75" customHeight="1">
      <c r="A73" s="67" t="s">
        <v>14</v>
      </c>
      <c r="B73" s="61"/>
      <c r="C73" s="61"/>
      <c r="D73" s="79"/>
      <c r="E73" s="80"/>
      <c r="F73" s="81"/>
      <c r="G73" s="81"/>
      <c r="H73" s="68">
        <f t="shared" si="0"/>
      </c>
      <c r="I73" s="69">
        <f t="shared" si="1"/>
      </c>
      <c r="J73" s="69" t="str">
        <f t="shared" si="2"/>
        <v>-</v>
      </c>
      <c r="K73" s="69" t="str">
        <f t="shared" si="21"/>
        <v>-</v>
      </c>
      <c r="L73" s="92"/>
      <c r="M73" s="3"/>
      <c r="N73" s="50" t="str">
        <f t="shared" si="3"/>
        <v>AJ</v>
      </c>
      <c r="O73" s="50" t="str">
        <f t="shared" si="4"/>
        <v>-</v>
      </c>
      <c r="P73" s="3"/>
      <c r="Q73" s="50">
        <f t="shared" si="5"/>
        <v>0</v>
      </c>
      <c r="R73" s="51">
        <f t="shared" si="6"/>
        <v>0</v>
      </c>
      <c r="S73" s="51"/>
      <c r="T73" s="51">
        <f t="shared" si="7"/>
        <v>0</v>
      </c>
      <c r="U73" s="50">
        <f t="shared" si="8"/>
        <v>0</v>
      </c>
      <c r="V73" s="50">
        <f t="shared" si="9"/>
        <v>0</v>
      </c>
      <c r="W73" s="50">
        <f t="shared" si="10"/>
        <v>0</v>
      </c>
      <c r="X73" s="50">
        <f t="shared" si="11"/>
        <v>0</v>
      </c>
      <c r="Y73" s="50">
        <f t="shared" si="12"/>
        <v>0</v>
      </c>
      <c r="Z73" s="51">
        <f t="shared" si="13"/>
        <v>0</v>
      </c>
      <c r="AA73" s="51">
        <f t="shared" si="14"/>
        <v>0</v>
      </c>
      <c r="AB73" s="51">
        <f t="shared" si="15"/>
        <v>0</v>
      </c>
      <c r="AC73" s="51">
        <f t="shared" si="16"/>
        <v>0</v>
      </c>
      <c r="AD73" s="51">
        <f t="shared" si="17"/>
        <v>0</v>
      </c>
      <c r="AE73" s="51">
        <f t="shared" si="18"/>
        <v>0</v>
      </c>
      <c r="AF73" s="51">
        <f t="shared" si="19"/>
        <v>0</v>
      </c>
      <c r="AG73" s="50">
        <f t="shared" si="20"/>
        <v>0</v>
      </c>
      <c r="AH73" s="78">
        <v>180</v>
      </c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ht="12.75" customHeight="1">
      <c r="A74" s="67" t="s">
        <v>15</v>
      </c>
      <c r="B74" s="61"/>
      <c r="C74" s="61"/>
      <c r="D74" s="79"/>
      <c r="E74" s="80"/>
      <c r="F74" s="81"/>
      <c r="G74" s="81"/>
      <c r="H74" s="68">
        <f t="shared" si="0"/>
      </c>
      <c r="I74" s="69">
        <f t="shared" si="1"/>
      </c>
      <c r="J74" s="69" t="str">
        <f t="shared" si="2"/>
        <v>-</v>
      </c>
      <c r="K74" s="69" t="str">
        <f t="shared" si="21"/>
        <v>-</v>
      </c>
      <c r="L74" s="92"/>
      <c r="M74" s="2"/>
      <c r="N74" s="50" t="str">
        <f t="shared" si="3"/>
        <v>AK</v>
      </c>
      <c r="O74" s="50" t="str">
        <f t="shared" si="4"/>
        <v>-</v>
      </c>
      <c r="P74" s="2"/>
      <c r="Q74" s="50">
        <f t="shared" si="5"/>
        <v>0</v>
      </c>
      <c r="R74" s="51">
        <f t="shared" si="6"/>
        <v>0</v>
      </c>
      <c r="S74" s="51"/>
      <c r="T74" s="51">
        <f t="shared" si="7"/>
        <v>0</v>
      </c>
      <c r="U74" s="50">
        <f t="shared" si="8"/>
        <v>0</v>
      </c>
      <c r="V74" s="50">
        <f t="shared" si="9"/>
        <v>0</v>
      </c>
      <c r="W74" s="50">
        <f t="shared" si="10"/>
        <v>0</v>
      </c>
      <c r="X74" s="50">
        <f t="shared" si="11"/>
        <v>0</v>
      </c>
      <c r="Y74" s="50">
        <f t="shared" si="12"/>
        <v>0</v>
      </c>
      <c r="Z74" s="51">
        <f t="shared" si="13"/>
        <v>0</v>
      </c>
      <c r="AA74" s="51">
        <f t="shared" si="14"/>
        <v>0</v>
      </c>
      <c r="AB74" s="51">
        <f t="shared" si="15"/>
        <v>0</v>
      </c>
      <c r="AC74" s="51">
        <f t="shared" si="16"/>
        <v>0</v>
      </c>
      <c r="AD74" s="51">
        <f t="shared" si="17"/>
        <v>0</v>
      </c>
      <c r="AE74" s="51">
        <f t="shared" si="18"/>
        <v>0</v>
      </c>
      <c r="AF74" s="51">
        <f t="shared" si="19"/>
        <v>0</v>
      </c>
      <c r="AG74" s="50">
        <f t="shared" si="20"/>
        <v>0</v>
      </c>
      <c r="AH74" s="78">
        <v>185</v>
      </c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ht="12.75" customHeight="1">
      <c r="A75" s="67" t="s">
        <v>16</v>
      </c>
      <c r="B75" s="61"/>
      <c r="C75" s="61"/>
      <c r="D75" s="79"/>
      <c r="E75" s="80"/>
      <c r="F75" s="81"/>
      <c r="G75" s="81"/>
      <c r="H75" s="68">
        <f t="shared" si="0"/>
      </c>
      <c r="I75" s="69">
        <f t="shared" si="1"/>
      </c>
      <c r="J75" s="69" t="str">
        <f t="shared" si="2"/>
        <v>-</v>
      </c>
      <c r="K75" s="69" t="str">
        <f t="shared" si="21"/>
        <v>-</v>
      </c>
      <c r="L75" s="92"/>
      <c r="M75" s="3"/>
      <c r="N75" s="50" t="str">
        <f t="shared" si="3"/>
        <v>AL</v>
      </c>
      <c r="O75" s="50" t="str">
        <f t="shared" si="4"/>
        <v>-</v>
      </c>
      <c r="P75" s="3"/>
      <c r="Q75" s="50">
        <f t="shared" si="5"/>
        <v>0</v>
      </c>
      <c r="R75" s="51">
        <f t="shared" si="6"/>
        <v>0</v>
      </c>
      <c r="S75" s="51"/>
      <c r="T75" s="51">
        <f t="shared" si="7"/>
        <v>0</v>
      </c>
      <c r="U75" s="50">
        <f t="shared" si="8"/>
        <v>0</v>
      </c>
      <c r="V75" s="50">
        <f t="shared" si="9"/>
        <v>0</v>
      </c>
      <c r="W75" s="50">
        <f t="shared" si="10"/>
        <v>0</v>
      </c>
      <c r="X75" s="50">
        <f t="shared" si="11"/>
        <v>0</v>
      </c>
      <c r="Y75" s="50">
        <f t="shared" si="12"/>
        <v>0</v>
      </c>
      <c r="Z75" s="51">
        <f t="shared" si="13"/>
        <v>0</v>
      </c>
      <c r="AA75" s="51">
        <f t="shared" si="14"/>
        <v>0</v>
      </c>
      <c r="AB75" s="51">
        <f t="shared" si="15"/>
        <v>0</v>
      </c>
      <c r="AC75" s="51">
        <f t="shared" si="16"/>
        <v>0</v>
      </c>
      <c r="AD75" s="51">
        <f t="shared" si="17"/>
        <v>0</v>
      </c>
      <c r="AE75" s="51">
        <f t="shared" si="18"/>
        <v>0</v>
      </c>
      <c r="AF75" s="51">
        <f t="shared" si="19"/>
        <v>0</v>
      </c>
      <c r="AG75" s="50">
        <f t="shared" si="20"/>
        <v>0</v>
      </c>
      <c r="AH75" s="78">
        <v>190</v>
      </c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ht="12.75" customHeight="1">
      <c r="A76" s="67" t="s">
        <v>17</v>
      </c>
      <c r="B76" s="61"/>
      <c r="C76" s="61"/>
      <c r="D76" s="79"/>
      <c r="E76" s="80"/>
      <c r="F76" s="81"/>
      <c r="G76" s="81"/>
      <c r="H76" s="68">
        <f t="shared" si="0"/>
      </c>
      <c r="I76" s="69">
        <f t="shared" si="1"/>
      </c>
      <c r="J76" s="69" t="str">
        <f t="shared" si="2"/>
        <v>-</v>
      </c>
      <c r="K76" s="69" t="str">
        <f t="shared" si="21"/>
        <v>-</v>
      </c>
      <c r="L76" s="92"/>
      <c r="M76" s="2"/>
      <c r="N76" s="50" t="str">
        <f t="shared" si="3"/>
        <v>AM</v>
      </c>
      <c r="O76" s="50" t="str">
        <f t="shared" si="4"/>
        <v>-</v>
      </c>
      <c r="P76" s="2"/>
      <c r="Q76" s="50">
        <f t="shared" si="5"/>
        <v>0</v>
      </c>
      <c r="R76" s="51">
        <f t="shared" si="6"/>
        <v>0</v>
      </c>
      <c r="S76" s="51"/>
      <c r="T76" s="51">
        <f t="shared" si="7"/>
        <v>0</v>
      </c>
      <c r="U76" s="50">
        <f t="shared" si="8"/>
        <v>0</v>
      </c>
      <c r="V76" s="50">
        <f t="shared" si="9"/>
        <v>0</v>
      </c>
      <c r="W76" s="50">
        <f t="shared" si="10"/>
        <v>0</v>
      </c>
      <c r="X76" s="50">
        <f t="shared" si="11"/>
        <v>0</v>
      </c>
      <c r="Y76" s="50">
        <f t="shared" si="12"/>
        <v>0</v>
      </c>
      <c r="Z76" s="51">
        <f t="shared" si="13"/>
        <v>0</v>
      </c>
      <c r="AA76" s="51">
        <f t="shared" si="14"/>
        <v>0</v>
      </c>
      <c r="AB76" s="51">
        <f t="shared" si="15"/>
        <v>0</v>
      </c>
      <c r="AC76" s="51">
        <f t="shared" si="16"/>
        <v>0</v>
      </c>
      <c r="AD76" s="51">
        <f t="shared" si="17"/>
        <v>0</v>
      </c>
      <c r="AE76" s="51">
        <f t="shared" si="18"/>
        <v>0</v>
      </c>
      <c r="AF76" s="51">
        <f t="shared" si="19"/>
        <v>0</v>
      </c>
      <c r="AG76" s="50">
        <f t="shared" si="20"/>
        <v>0</v>
      </c>
      <c r="AH76" s="78">
        <v>195</v>
      </c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ht="12.75" customHeight="1">
      <c r="A77" s="67" t="s">
        <v>18</v>
      </c>
      <c r="B77" s="61"/>
      <c r="C77" s="61"/>
      <c r="D77" s="79"/>
      <c r="E77" s="80"/>
      <c r="F77" s="81"/>
      <c r="G77" s="81"/>
      <c r="H77" s="68">
        <f t="shared" si="0"/>
      </c>
      <c r="I77" s="69">
        <f t="shared" si="1"/>
      </c>
      <c r="J77" s="69" t="str">
        <f t="shared" si="2"/>
        <v>-</v>
      </c>
      <c r="K77" s="69" t="str">
        <f t="shared" si="21"/>
        <v>-</v>
      </c>
      <c r="L77" s="92"/>
      <c r="M77" s="3"/>
      <c r="N77" s="50" t="str">
        <f t="shared" si="3"/>
        <v>AN</v>
      </c>
      <c r="O77" s="50" t="str">
        <f t="shared" si="4"/>
        <v>-</v>
      </c>
      <c r="P77" s="3"/>
      <c r="Q77" s="50">
        <f t="shared" si="5"/>
        <v>0</v>
      </c>
      <c r="R77" s="51">
        <f t="shared" si="6"/>
        <v>0</v>
      </c>
      <c r="S77" s="51"/>
      <c r="T77" s="51">
        <f t="shared" si="7"/>
        <v>0</v>
      </c>
      <c r="U77" s="50">
        <f t="shared" si="8"/>
        <v>0</v>
      </c>
      <c r="V77" s="50">
        <f t="shared" si="9"/>
        <v>0</v>
      </c>
      <c r="W77" s="50">
        <f t="shared" si="10"/>
        <v>0</v>
      </c>
      <c r="X77" s="50">
        <f t="shared" si="11"/>
        <v>0</v>
      </c>
      <c r="Y77" s="50">
        <f t="shared" si="12"/>
        <v>0</v>
      </c>
      <c r="Z77" s="51">
        <f t="shared" si="13"/>
        <v>0</v>
      </c>
      <c r="AA77" s="51">
        <f t="shared" si="14"/>
        <v>0</v>
      </c>
      <c r="AB77" s="51">
        <f t="shared" si="15"/>
        <v>0</v>
      </c>
      <c r="AC77" s="51">
        <f t="shared" si="16"/>
        <v>0</v>
      </c>
      <c r="AD77" s="51">
        <f t="shared" si="17"/>
        <v>0</v>
      </c>
      <c r="AE77" s="51">
        <f t="shared" si="18"/>
        <v>0</v>
      </c>
      <c r="AF77" s="51">
        <f t="shared" si="19"/>
        <v>0</v>
      </c>
      <c r="AG77" s="50">
        <f t="shared" si="20"/>
        <v>0</v>
      </c>
      <c r="AH77" s="78">
        <v>200</v>
      </c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ht="12.75" customHeight="1">
      <c r="A78" s="67" t="s">
        <v>19</v>
      </c>
      <c r="B78" s="61"/>
      <c r="C78" s="61"/>
      <c r="D78" s="79"/>
      <c r="E78" s="80"/>
      <c r="F78" s="81"/>
      <c r="G78" s="81"/>
      <c r="H78" s="68">
        <f t="shared" si="0"/>
      </c>
      <c r="I78" s="69">
        <f t="shared" si="1"/>
      </c>
      <c r="J78" s="69" t="str">
        <f t="shared" si="2"/>
        <v>-</v>
      </c>
      <c r="K78" s="69" t="str">
        <f t="shared" si="21"/>
        <v>-</v>
      </c>
      <c r="L78" s="92"/>
      <c r="M78" s="2"/>
      <c r="N78" s="50" t="str">
        <f t="shared" si="3"/>
        <v>AO</v>
      </c>
      <c r="O78" s="50" t="str">
        <f t="shared" si="4"/>
        <v>-</v>
      </c>
      <c r="P78" s="2"/>
      <c r="Q78" s="50">
        <f t="shared" si="5"/>
        <v>0</v>
      </c>
      <c r="R78" s="51">
        <f t="shared" si="6"/>
        <v>0</v>
      </c>
      <c r="S78" s="51"/>
      <c r="T78" s="51">
        <f t="shared" si="7"/>
        <v>0</v>
      </c>
      <c r="U78" s="50">
        <f t="shared" si="8"/>
        <v>0</v>
      </c>
      <c r="V78" s="50">
        <f t="shared" si="9"/>
        <v>0</v>
      </c>
      <c r="W78" s="50">
        <f t="shared" si="10"/>
        <v>0</v>
      </c>
      <c r="X78" s="50">
        <f t="shared" si="11"/>
        <v>0</v>
      </c>
      <c r="Y78" s="50">
        <f t="shared" si="12"/>
        <v>0</v>
      </c>
      <c r="Z78" s="51">
        <f t="shared" si="13"/>
        <v>0</v>
      </c>
      <c r="AA78" s="51">
        <f t="shared" si="14"/>
        <v>0</v>
      </c>
      <c r="AB78" s="51">
        <f t="shared" si="15"/>
        <v>0</v>
      </c>
      <c r="AC78" s="51">
        <f t="shared" si="16"/>
        <v>0</v>
      </c>
      <c r="AD78" s="51">
        <f t="shared" si="17"/>
        <v>0</v>
      </c>
      <c r="AE78" s="51">
        <f t="shared" si="18"/>
        <v>0</v>
      </c>
      <c r="AF78" s="51">
        <f t="shared" si="19"/>
        <v>0</v>
      </c>
      <c r="AG78" s="50">
        <f t="shared" si="20"/>
        <v>0</v>
      </c>
      <c r="AH78" s="78">
        <v>205</v>
      </c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ht="12.75" customHeight="1">
      <c r="A79" s="67" t="s">
        <v>20</v>
      </c>
      <c r="B79" s="61"/>
      <c r="C79" s="61"/>
      <c r="D79" s="79"/>
      <c r="E79" s="80"/>
      <c r="F79" s="81"/>
      <c r="G79" s="81"/>
      <c r="H79" s="68">
        <f t="shared" si="0"/>
      </c>
      <c r="I79" s="69">
        <f t="shared" si="1"/>
      </c>
      <c r="J79" s="69" t="str">
        <f t="shared" si="2"/>
        <v>-</v>
      </c>
      <c r="K79" s="69" t="str">
        <f t="shared" si="21"/>
        <v>-</v>
      </c>
      <c r="L79" s="92"/>
      <c r="M79" s="3"/>
      <c r="N79" s="50" t="str">
        <f t="shared" si="3"/>
        <v>AP</v>
      </c>
      <c r="O79" s="50" t="str">
        <f t="shared" si="4"/>
        <v>-</v>
      </c>
      <c r="P79" s="3"/>
      <c r="Q79" s="50">
        <f t="shared" si="5"/>
        <v>0</v>
      </c>
      <c r="R79" s="51">
        <f t="shared" si="6"/>
        <v>0</v>
      </c>
      <c r="S79" s="51"/>
      <c r="T79" s="51">
        <f t="shared" si="7"/>
        <v>0</v>
      </c>
      <c r="U79" s="50">
        <f t="shared" si="8"/>
        <v>0</v>
      </c>
      <c r="V79" s="50">
        <f t="shared" si="9"/>
        <v>0</v>
      </c>
      <c r="W79" s="50">
        <f t="shared" si="10"/>
        <v>0</v>
      </c>
      <c r="X79" s="50">
        <f t="shared" si="11"/>
        <v>0</v>
      </c>
      <c r="Y79" s="50">
        <f t="shared" si="12"/>
        <v>0</v>
      </c>
      <c r="Z79" s="51">
        <f t="shared" si="13"/>
        <v>0</v>
      </c>
      <c r="AA79" s="51">
        <f t="shared" si="14"/>
        <v>0</v>
      </c>
      <c r="AB79" s="51">
        <f t="shared" si="15"/>
        <v>0</v>
      </c>
      <c r="AC79" s="51">
        <f t="shared" si="16"/>
        <v>0</v>
      </c>
      <c r="AD79" s="51">
        <f t="shared" si="17"/>
        <v>0</v>
      </c>
      <c r="AE79" s="51">
        <f t="shared" si="18"/>
        <v>0</v>
      </c>
      <c r="AF79" s="51">
        <f t="shared" si="19"/>
        <v>0</v>
      </c>
      <c r="AG79" s="50">
        <f t="shared" si="20"/>
        <v>0</v>
      </c>
      <c r="AH79" s="78">
        <v>210</v>
      </c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ht="12.75" customHeight="1">
      <c r="A80" s="67" t="s">
        <v>21</v>
      </c>
      <c r="B80" s="61"/>
      <c r="C80" s="61"/>
      <c r="D80" s="79"/>
      <c r="E80" s="80"/>
      <c r="F80" s="81"/>
      <c r="G80" s="81"/>
      <c r="H80" s="68">
        <f t="shared" si="0"/>
      </c>
      <c r="I80" s="69">
        <f t="shared" si="1"/>
      </c>
      <c r="J80" s="69" t="str">
        <f t="shared" si="2"/>
        <v>-</v>
      </c>
      <c r="K80" s="69" t="str">
        <f t="shared" si="21"/>
        <v>-</v>
      </c>
      <c r="L80" s="92"/>
      <c r="M80" s="3"/>
      <c r="N80" s="50" t="str">
        <f t="shared" si="3"/>
        <v>AQ</v>
      </c>
      <c r="O80" s="50" t="str">
        <f t="shared" si="4"/>
        <v>-</v>
      </c>
      <c r="P80" s="3"/>
      <c r="Q80" s="50">
        <f t="shared" si="5"/>
        <v>0</v>
      </c>
      <c r="R80" s="51">
        <f t="shared" si="6"/>
        <v>0</v>
      </c>
      <c r="S80" s="51"/>
      <c r="T80" s="51">
        <f t="shared" si="7"/>
        <v>0</v>
      </c>
      <c r="U80" s="50">
        <f t="shared" si="8"/>
        <v>0</v>
      </c>
      <c r="V80" s="50">
        <f t="shared" si="9"/>
        <v>0</v>
      </c>
      <c r="W80" s="50">
        <f t="shared" si="10"/>
        <v>0</v>
      </c>
      <c r="X80" s="50">
        <f t="shared" si="11"/>
        <v>0</v>
      </c>
      <c r="Y80" s="50">
        <f t="shared" si="12"/>
        <v>0</v>
      </c>
      <c r="Z80" s="51">
        <f t="shared" si="13"/>
        <v>0</v>
      </c>
      <c r="AA80" s="51">
        <f t="shared" si="14"/>
        <v>0</v>
      </c>
      <c r="AB80" s="51">
        <f t="shared" si="15"/>
        <v>0</v>
      </c>
      <c r="AC80" s="51">
        <f t="shared" si="16"/>
        <v>0</v>
      </c>
      <c r="AD80" s="51">
        <f t="shared" si="17"/>
        <v>0</v>
      </c>
      <c r="AE80" s="51">
        <f t="shared" si="18"/>
        <v>0</v>
      </c>
      <c r="AF80" s="51">
        <f t="shared" si="19"/>
        <v>0</v>
      </c>
      <c r="AG80" s="50">
        <f t="shared" si="20"/>
        <v>0</v>
      </c>
      <c r="AH80" s="78">
        <v>215</v>
      </c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ht="12.75" customHeight="1">
      <c r="A81" s="67" t="s">
        <v>22</v>
      </c>
      <c r="B81" s="61"/>
      <c r="C81" s="61"/>
      <c r="D81" s="79"/>
      <c r="E81" s="80"/>
      <c r="F81" s="81"/>
      <c r="G81" s="81"/>
      <c r="H81" s="68">
        <f t="shared" si="0"/>
      </c>
      <c r="I81" s="69">
        <f t="shared" si="1"/>
      </c>
      <c r="J81" s="69" t="str">
        <f t="shared" si="2"/>
        <v>-</v>
      </c>
      <c r="K81" s="69" t="str">
        <f t="shared" si="21"/>
        <v>-</v>
      </c>
      <c r="L81" s="92"/>
      <c r="M81" s="3"/>
      <c r="N81" s="50" t="str">
        <f t="shared" si="3"/>
        <v>AR</v>
      </c>
      <c r="O81" s="50" t="str">
        <f t="shared" si="4"/>
        <v>-</v>
      </c>
      <c r="P81" s="3"/>
      <c r="Q81" s="50">
        <f t="shared" si="5"/>
        <v>0</v>
      </c>
      <c r="R81" s="51">
        <f t="shared" si="6"/>
        <v>0</v>
      </c>
      <c r="S81" s="51"/>
      <c r="T81" s="51">
        <f t="shared" si="7"/>
        <v>0</v>
      </c>
      <c r="U81" s="50">
        <f t="shared" si="8"/>
        <v>0</v>
      </c>
      <c r="V81" s="50">
        <f t="shared" si="9"/>
        <v>0</v>
      </c>
      <c r="W81" s="50">
        <f t="shared" si="10"/>
        <v>0</v>
      </c>
      <c r="X81" s="50">
        <f t="shared" si="11"/>
        <v>0</v>
      </c>
      <c r="Y81" s="50">
        <f t="shared" si="12"/>
        <v>0</v>
      </c>
      <c r="Z81" s="51">
        <f t="shared" si="13"/>
        <v>0</v>
      </c>
      <c r="AA81" s="51">
        <f t="shared" si="14"/>
        <v>0</v>
      </c>
      <c r="AB81" s="51">
        <f t="shared" si="15"/>
        <v>0</v>
      </c>
      <c r="AC81" s="51">
        <f t="shared" si="16"/>
        <v>0</v>
      </c>
      <c r="AD81" s="51">
        <f t="shared" si="17"/>
        <v>0</v>
      </c>
      <c r="AE81" s="51">
        <f t="shared" si="18"/>
        <v>0</v>
      </c>
      <c r="AF81" s="51">
        <f t="shared" si="19"/>
        <v>0</v>
      </c>
      <c r="AG81" s="50">
        <f t="shared" si="20"/>
        <v>0</v>
      </c>
      <c r="AH81" s="78">
        <v>220</v>
      </c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ht="12.75" customHeight="1">
      <c r="A82" s="67" t="s">
        <v>23</v>
      </c>
      <c r="B82" s="61"/>
      <c r="C82" s="61"/>
      <c r="D82" s="79"/>
      <c r="E82" s="80"/>
      <c r="F82" s="81"/>
      <c r="G82" s="81"/>
      <c r="H82" s="68">
        <f t="shared" si="0"/>
      </c>
      <c r="I82" s="69">
        <f t="shared" si="1"/>
      </c>
      <c r="J82" s="69" t="str">
        <f t="shared" si="2"/>
        <v>-</v>
      </c>
      <c r="K82" s="69" t="str">
        <f t="shared" si="21"/>
        <v>-</v>
      </c>
      <c r="L82" s="92"/>
      <c r="M82" s="2"/>
      <c r="N82" s="50" t="str">
        <f t="shared" si="3"/>
        <v>AS</v>
      </c>
      <c r="O82" s="50" t="str">
        <f t="shared" si="4"/>
        <v>-</v>
      </c>
      <c r="P82" s="2"/>
      <c r="Q82" s="50">
        <f t="shared" si="5"/>
        <v>0</v>
      </c>
      <c r="R82" s="51">
        <f t="shared" si="6"/>
        <v>0</v>
      </c>
      <c r="S82" s="51"/>
      <c r="T82" s="51">
        <f t="shared" si="7"/>
        <v>0</v>
      </c>
      <c r="U82" s="50">
        <f t="shared" si="8"/>
        <v>0</v>
      </c>
      <c r="V82" s="50">
        <f t="shared" si="9"/>
        <v>0</v>
      </c>
      <c r="W82" s="50">
        <f t="shared" si="10"/>
        <v>0</v>
      </c>
      <c r="X82" s="50">
        <f t="shared" si="11"/>
        <v>0</v>
      </c>
      <c r="Y82" s="50">
        <f t="shared" si="12"/>
        <v>0</v>
      </c>
      <c r="Z82" s="51">
        <f t="shared" si="13"/>
        <v>0</v>
      </c>
      <c r="AA82" s="51">
        <f t="shared" si="14"/>
        <v>0</v>
      </c>
      <c r="AB82" s="51">
        <f t="shared" si="15"/>
        <v>0</v>
      </c>
      <c r="AC82" s="51">
        <f t="shared" si="16"/>
        <v>0</v>
      </c>
      <c r="AD82" s="51">
        <f t="shared" si="17"/>
        <v>0</v>
      </c>
      <c r="AE82" s="51">
        <f t="shared" si="18"/>
        <v>0</v>
      </c>
      <c r="AF82" s="51">
        <f t="shared" si="19"/>
        <v>0</v>
      </c>
      <c r="AG82" s="50">
        <f t="shared" si="20"/>
        <v>0</v>
      </c>
      <c r="AH82" s="78">
        <v>225</v>
      </c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ht="12.75" customHeight="1">
      <c r="A83" s="67" t="s">
        <v>24</v>
      </c>
      <c r="B83" s="61"/>
      <c r="C83" s="61"/>
      <c r="D83" s="79"/>
      <c r="E83" s="80"/>
      <c r="F83" s="81"/>
      <c r="G83" s="81"/>
      <c r="H83" s="68">
        <f t="shared" si="0"/>
      </c>
      <c r="I83" s="69">
        <f t="shared" si="1"/>
      </c>
      <c r="J83" s="69" t="str">
        <f t="shared" si="2"/>
        <v>-</v>
      </c>
      <c r="K83" s="69" t="str">
        <f t="shared" si="21"/>
        <v>-</v>
      </c>
      <c r="L83" s="92"/>
      <c r="M83" s="3"/>
      <c r="N83" s="50" t="str">
        <f t="shared" si="3"/>
        <v>AT</v>
      </c>
      <c r="O83" s="50" t="str">
        <f t="shared" si="4"/>
        <v>-</v>
      </c>
      <c r="P83" s="3"/>
      <c r="Q83" s="50">
        <f t="shared" si="5"/>
        <v>0</v>
      </c>
      <c r="R83" s="51">
        <f t="shared" si="6"/>
        <v>0</v>
      </c>
      <c r="S83" s="51"/>
      <c r="T83" s="51">
        <f t="shared" si="7"/>
        <v>0</v>
      </c>
      <c r="U83" s="50">
        <f t="shared" si="8"/>
        <v>0</v>
      </c>
      <c r="V83" s="50">
        <f t="shared" si="9"/>
        <v>0</v>
      </c>
      <c r="W83" s="50">
        <f t="shared" si="10"/>
        <v>0</v>
      </c>
      <c r="X83" s="50">
        <f t="shared" si="11"/>
        <v>0</v>
      </c>
      <c r="Y83" s="50">
        <f t="shared" si="12"/>
        <v>0</v>
      </c>
      <c r="Z83" s="51">
        <f t="shared" si="13"/>
        <v>0</v>
      </c>
      <c r="AA83" s="51">
        <f t="shared" si="14"/>
        <v>0</v>
      </c>
      <c r="AB83" s="51">
        <f t="shared" si="15"/>
        <v>0</v>
      </c>
      <c r="AC83" s="51">
        <f t="shared" si="16"/>
        <v>0</v>
      </c>
      <c r="AD83" s="51">
        <f t="shared" si="17"/>
        <v>0</v>
      </c>
      <c r="AE83" s="51">
        <f t="shared" si="18"/>
        <v>0</v>
      </c>
      <c r="AF83" s="51">
        <f t="shared" si="19"/>
        <v>0</v>
      </c>
      <c r="AG83" s="50">
        <f t="shared" si="20"/>
        <v>0</v>
      </c>
      <c r="AH83" s="78">
        <v>230</v>
      </c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ht="12.75" customHeight="1">
      <c r="A84" s="67" t="s">
        <v>25</v>
      </c>
      <c r="B84" s="61"/>
      <c r="C84" s="61"/>
      <c r="D84" s="79"/>
      <c r="E84" s="80"/>
      <c r="F84" s="81"/>
      <c r="G84" s="81"/>
      <c r="H84" s="68">
        <f t="shared" si="0"/>
      </c>
      <c r="I84" s="69">
        <f t="shared" si="1"/>
      </c>
      <c r="J84" s="69" t="str">
        <f t="shared" si="2"/>
        <v>-</v>
      </c>
      <c r="K84" s="69" t="str">
        <f t="shared" si="21"/>
        <v>-</v>
      </c>
      <c r="L84" s="92"/>
      <c r="M84" s="2"/>
      <c r="N84" s="50" t="str">
        <f t="shared" si="3"/>
        <v>AU</v>
      </c>
      <c r="O84" s="50" t="str">
        <f t="shared" si="4"/>
        <v>-</v>
      </c>
      <c r="P84" s="2"/>
      <c r="Q84" s="50">
        <f t="shared" si="5"/>
        <v>0</v>
      </c>
      <c r="R84" s="51">
        <f t="shared" si="6"/>
        <v>0</v>
      </c>
      <c r="S84" s="51"/>
      <c r="T84" s="51">
        <f t="shared" si="7"/>
        <v>0</v>
      </c>
      <c r="U84" s="50">
        <f t="shared" si="8"/>
        <v>0</v>
      </c>
      <c r="V84" s="50">
        <f t="shared" si="9"/>
        <v>0</v>
      </c>
      <c r="W84" s="50">
        <f t="shared" si="10"/>
        <v>0</v>
      </c>
      <c r="X84" s="50">
        <f t="shared" si="11"/>
        <v>0</v>
      </c>
      <c r="Y84" s="50">
        <f t="shared" si="12"/>
        <v>0</v>
      </c>
      <c r="Z84" s="51">
        <f t="shared" si="13"/>
        <v>0</v>
      </c>
      <c r="AA84" s="51">
        <f t="shared" si="14"/>
        <v>0</v>
      </c>
      <c r="AB84" s="51">
        <f t="shared" si="15"/>
        <v>0</v>
      </c>
      <c r="AC84" s="51">
        <f t="shared" si="16"/>
        <v>0</v>
      </c>
      <c r="AD84" s="51">
        <f t="shared" si="17"/>
        <v>0</v>
      </c>
      <c r="AE84" s="51">
        <f t="shared" si="18"/>
        <v>0</v>
      </c>
      <c r="AF84" s="51">
        <f t="shared" si="19"/>
        <v>0</v>
      </c>
      <c r="AG84" s="50">
        <f t="shared" si="20"/>
        <v>0</v>
      </c>
      <c r="AH84" s="78">
        <v>235</v>
      </c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1:71" ht="12.75" customHeight="1">
      <c r="A85" s="67" t="s">
        <v>26</v>
      </c>
      <c r="B85" s="61"/>
      <c r="C85" s="61"/>
      <c r="D85" s="79"/>
      <c r="E85" s="80"/>
      <c r="F85" s="81"/>
      <c r="G85" s="81"/>
      <c r="H85" s="68">
        <f t="shared" si="0"/>
      </c>
      <c r="I85" s="69">
        <f t="shared" si="1"/>
      </c>
      <c r="J85" s="69" t="str">
        <f t="shared" si="2"/>
        <v>-</v>
      </c>
      <c r="K85" s="69" t="str">
        <f t="shared" si="21"/>
        <v>-</v>
      </c>
      <c r="L85" s="92"/>
      <c r="M85" s="3"/>
      <c r="N85" s="50" t="str">
        <f t="shared" si="3"/>
        <v>AV</v>
      </c>
      <c r="O85" s="50" t="str">
        <f t="shared" si="4"/>
        <v>-</v>
      </c>
      <c r="P85" s="3"/>
      <c r="Q85" s="50">
        <f t="shared" si="5"/>
        <v>0</v>
      </c>
      <c r="R85" s="51">
        <f t="shared" si="6"/>
        <v>0</v>
      </c>
      <c r="S85" s="51"/>
      <c r="T85" s="51">
        <f t="shared" si="7"/>
        <v>0</v>
      </c>
      <c r="U85" s="50">
        <f t="shared" si="8"/>
        <v>0</v>
      </c>
      <c r="V85" s="50">
        <f t="shared" si="9"/>
        <v>0</v>
      </c>
      <c r="W85" s="50">
        <f t="shared" si="10"/>
        <v>0</v>
      </c>
      <c r="X85" s="50">
        <f t="shared" si="11"/>
        <v>0</v>
      </c>
      <c r="Y85" s="50">
        <f t="shared" si="12"/>
        <v>0</v>
      </c>
      <c r="Z85" s="51">
        <f t="shared" si="13"/>
        <v>0</v>
      </c>
      <c r="AA85" s="51">
        <f t="shared" si="14"/>
        <v>0</v>
      </c>
      <c r="AB85" s="51">
        <f t="shared" si="15"/>
        <v>0</v>
      </c>
      <c r="AC85" s="51">
        <f t="shared" si="16"/>
        <v>0</v>
      </c>
      <c r="AD85" s="51">
        <f t="shared" si="17"/>
        <v>0</v>
      </c>
      <c r="AE85" s="51">
        <f t="shared" si="18"/>
        <v>0</v>
      </c>
      <c r="AF85" s="51">
        <f t="shared" si="19"/>
        <v>0</v>
      </c>
      <c r="AG85" s="50">
        <f t="shared" si="20"/>
        <v>0</v>
      </c>
      <c r="AH85" s="78">
        <v>240</v>
      </c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  <row r="86" spans="1:71" ht="12.75" customHeight="1">
      <c r="A86" s="67" t="s">
        <v>27</v>
      </c>
      <c r="B86" s="61"/>
      <c r="C86" s="61"/>
      <c r="D86" s="79"/>
      <c r="E86" s="80"/>
      <c r="F86" s="81"/>
      <c r="G86" s="81"/>
      <c r="H86" s="68">
        <f t="shared" si="0"/>
      </c>
      <c r="I86" s="69">
        <f t="shared" si="1"/>
      </c>
      <c r="J86" s="69" t="str">
        <f t="shared" si="2"/>
        <v>-</v>
      </c>
      <c r="K86" s="69" t="str">
        <f t="shared" si="21"/>
        <v>-</v>
      </c>
      <c r="L86" s="92"/>
      <c r="M86" s="2"/>
      <c r="N86" s="50" t="str">
        <f t="shared" si="3"/>
        <v>AW</v>
      </c>
      <c r="O86" s="50" t="str">
        <f t="shared" si="4"/>
        <v>-</v>
      </c>
      <c r="P86" s="2"/>
      <c r="Q86" s="50">
        <f t="shared" si="5"/>
        <v>0</v>
      </c>
      <c r="R86" s="51">
        <f t="shared" si="6"/>
        <v>0</v>
      </c>
      <c r="S86" s="51"/>
      <c r="T86" s="51">
        <f t="shared" si="7"/>
        <v>0</v>
      </c>
      <c r="U86" s="50">
        <f t="shared" si="8"/>
        <v>0</v>
      </c>
      <c r="V86" s="50">
        <f t="shared" si="9"/>
        <v>0</v>
      </c>
      <c r="W86" s="50">
        <f t="shared" si="10"/>
        <v>0</v>
      </c>
      <c r="X86" s="50">
        <f t="shared" si="11"/>
        <v>0</v>
      </c>
      <c r="Y86" s="50">
        <f t="shared" si="12"/>
        <v>0</v>
      </c>
      <c r="Z86" s="51">
        <f t="shared" si="13"/>
        <v>0</v>
      </c>
      <c r="AA86" s="51">
        <f t="shared" si="14"/>
        <v>0</v>
      </c>
      <c r="AB86" s="51">
        <f t="shared" si="15"/>
        <v>0</v>
      </c>
      <c r="AC86" s="51">
        <f t="shared" si="16"/>
        <v>0</v>
      </c>
      <c r="AD86" s="51">
        <f t="shared" si="17"/>
        <v>0</v>
      </c>
      <c r="AE86" s="51">
        <f t="shared" si="18"/>
        <v>0</v>
      </c>
      <c r="AF86" s="51">
        <f t="shared" si="19"/>
        <v>0</v>
      </c>
      <c r="AG86" s="50">
        <f t="shared" si="20"/>
        <v>0</v>
      </c>
      <c r="AH86" s="78">
        <v>245</v>
      </c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</row>
    <row r="87" spans="1:71" ht="12.75" customHeight="1">
      <c r="A87" s="67" t="s">
        <v>28</v>
      </c>
      <c r="B87" s="61"/>
      <c r="C87" s="61"/>
      <c r="D87" s="79"/>
      <c r="E87" s="80"/>
      <c r="F87" s="81"/>
      <c r="G87" s="81"/>
      <c r="H87" s="68">
        <f t="shared" si="0"/>
      </c>
      <c r="I87" s="69">
        <f t="shared" si="1"/>
      </c>
      <c r="J87" s="69" t="str">
        <f t="shared" si="2"/>
        <v>-</v>
      </c>
      <c r="K87" s="69" t="str">
        <f t="shared" si="21"/>
        <v>-</v>
      </c>
      <c r="L87" s="92"/>
      <c r="M87" s="2"/>
      <c r="N87" s="50" t="str">
        <f t="shared" si="3"/>
        <v>AX</v>
      </c>
      <c r="O87" s="50" t="str">
        <f t="shared" si="4"/>
        <v>-</v>
      </c>
      <c r="P87" s="2"/>
      <c r="Q87" s="50">
        <f t="shared" si="5"/>
        <v>0</v>
      </c>
      <c r="R87" s="51">
        <f t="shared" si="6"/>
        <v>0</v>
      </c>
      <c r="S87" s="51"/>
      <c r="T87" s="51">
        <f t="shared" si="7"/>
        <v>0</v>
      </c>
      <c r="U87" s="50">
        <f t="shared" si="8"/>
        <v>0</v>
      </c>
      <c r="V87" s="50">
        <f t="shared" si="9"/>
        <v>0</v>
      </c>
      <c r="W87" s="50">
        <f t="shared" si="10"/>
        <v>0</v>
      </c>
      <c r="X87" s="50">
        <f t="shared" si="11"/>
        <v>0</v>
      </c>
      <c r="Y87" s="50">
        <f t="shared" si="12"/>
        <v>0</v>
      </c>
      <c r="Z87" s="51">
        <f t="shared" si="13"/>
        <v>0</v>
      </c>
      <c r="AA87" s="51">
        <f t="shared" si="14"/>
        <v>0</v>
      </c>
      <c r="AB87" s="51">
        <f t="shared" si="15"/>
        <v>0</v>
      </c>
      <c r="AC87" s="51">
        <f t="shared" si="16"/>
        <v>0</v>
      </c>
      <c r="AD87" s="51">
        <f t="shared" si="17"/>
        <v>0</v>
      </c>
      <c r="AE87" s="51">
        <f t="shared" si="18"/>
        <v>0</v>
      </c>
      <c r="AF87" s="51">
        <f t="shared" si="19"/>
        <v>0</v>
      </c>
      <c r="AG87" s="50">
        <f t="shared" si="20"/>
        <v>0</v>
      </c>
      <c r="AH87" s="78">
        <v>250</v>
      </c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</row>
    <row r="88" spans="1:71" ht="12.75" customHeight="1">
      <c r="A88" s="67" t="s">
        <v>29</v>
      </c>
      <c r="B88" s="61"/>
      <c r="C88" s="61"/>
      <c r="D88" s="79"/>
      <c r="E88" s="80"/>
      <c r="F88" s="81"/>
      <c r="G88" s="81"/>
      <c r="H88" s="68">
        <f t="shared" si="0"/>
      </c>
      <c r="I88" s="69">
        <f t="shared" si="1"/>
      </c>
      <c r="J88" s="69" t="str">
        <f t="shared" si="2"/>
        <v>-</v>
      </c>
      <c r="K88" s="69" t="str">
        <f t="shared" si="21"/>
        <v>-</v>
      </c>
      <c r="L88" s="92"/>
      <c r="M88" s="2"/>
      <c r="N88" s="50" t="str">
        <f t="shared" si="3"/>
        <v>AY</v>
      </c>
      <c r="O88" s="50" t="str">
        <f t="shared" si="4"/>
        <v>-</v>
      </c>
      <c r="P88" s="2"/>
      <c r="Q88" s="50">
        <f t="shared" si="5"/>
        <v>0</v>
      </c>
      <c r="R88" s="51">
        <f t="shared" si="6"/>
        <v>0</v>
      </c>
      <c r="S88" s="51"/>
      <c r="T88" s="51">
        <f t="shared" si="7"/>
        <v>0</v>
      </c>
      <c r="U88" s="50">
        <f t="shared" si="8"/>
        <v>0</v>
      </c>
      <c r="V88" s="50">
        <f t="shared" si="9"/>
        <v>0</v>
      </c>
      <c r="W88" s="50">
        <f t="shared" si="10"/>
        <v>0</v>
      </c>
      <c r="X88" s="50">
        <f t="shared" si="11"/>
        <v>0</v>
      </c>
      <c r="Y88" s="50">
        <f t="shared" si="12"/>
        <v>0</v>
      </c>
      <c r="Z88" s="51">
        <f t="shared" si="13"/>
        <v>0</v>
      </c>
      <c r="AA88" s="51">
        <f t="shared" si="14"/>
        <v>0</v>
      </c>
      <c r="AB88" s="51">
        <f t="shared" si="15"/>
        <v>0</v>
      </c>
      <c r="AC88" s="51">
        <f t="shared" si="16"/>
        <v>0</v>
      </c>
      <c r="AD88" s="51">
        <f t="shared" si="17"/>
        <v>0</v>
      </c>
      <c r="AE88" s="51">
        <f t="shared" si="18"/>
        <v>0</v>
      </c>
      <c r="AF88" s="51">
        <f t="shared" si="19"/>
        <v>0</v>
      </c>
      <c r="AG88" s="50">
        <f t="shared" si="20"/>
        <v>0</v>
      </c>
      <c r="AH88" s="78">
        <v>255</v>
      </c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</row>
    <row r="89" spans="1:71" ht="12.75" customHeight="1">
      <c r="A89" s="67" t="s">
        <v>30</v>
      </c>
      <c r="B89" s="61"/>
      <c r="C89" s="61"/>
      <c r="D89" s="79"/>
      <c r="E89" s="80"/>
      <c r="F89" s="81"/>
      <c r="G89" s="81"/>
      <c r="H89" s="68">
        <f t="shared" si="0"/>
      </c>
      <c r="I89" s="69">
        <f t="shared" si="1"/>
      </c>
      <c r="J89" s="69" t="str">
        <f t="shared" si="2"/>
        <v>-</v>
      </c>
      <c r="K89" s="69" t="str">
        <f t="shared" si="21"/>
        <v>-</v>
      </c>
      <c r="L89" s="92"/>
      <c r="M89" s="2"/>
      <c r="N89" s="50" t="str">
        <f t="shared" si="3"/>
        <v>AZ</v>
      </c>
      <c r="O89" s="50" t="str">
        <f t="shared" si="4"/>
        <v>-</v>
      </c>
      <c r="P89" s="2"/>
      <c r="Q89" s="50">
        <f t="shared" si="5"/>
        <v>0</v>
      </c>
      <c r="R89" s="51">
        <f t="shared" si="6"/>
        <v>0</v>
      </c>
      <c r="S89" s="51"/>
      <c r="T89" s="51">
        <f t="shared" si="7"/>
        <v>0</v>
      </c>
      <c r="U89" s="50">
        <f t="shared" si="8"/>
        <v>0</v>
      </c>
      <c r="V89" s="50">
        <f t="shared" si="9"/>
        <v>0</v>
      </c>
      <c r="W89" s="50">
        <f t="shared" si="10"/>
        <v>0</v>
      </c>
      <c r="X89" s="50">
        <f t="shared" si="11"/>
        <v>0</v>
      </c>
      <c r="Y89" s="50">
        <f t="shared" si="12"/>
        <v>0</v>
      </c>
      <c r="Z89" s="51">
        <f t="shared" si="13"/>
        <v>0</v>
      </c>
      <c r="AA89" s="51">
        <f t="shared" si="14"/>
        <v>0</v>
      </c>
      <c r="AB89" s="51">
        <f t="shared" si="15"/>
        <v>0</v>
      </c>
      <c r="AC89" s="51">
        <f t="shared" si="16"/>
        <v>0</v>
      </c>
      <c r="AD89" s="51">
        <f t="shared" si="17"/>
        <v>0</v>
      </c>
      <c r="AE89" s="51">
        <f t="shared" si="18"/>
        <v>0</v>
      </c>
      <c r="AF89" s="51">
        <f t="shared" si="19"/>
        <v>0</v>
      </c>
      <c r="AG89" s="50">
        <f t="shared" si="20"/>
        <v>0</v>
      </c>
      <c r="AH89" s="78">
        <v>260</v>
      </c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</row>
    <row r="90" spans="1:71" ht="12.75" customHeight="1">
      <c r="A90" s="67" t="s">
        <v>31</v>
      </c>
      <c r="B90" s="61"/>
      <c r="C90" s="61"/>
      <c r="D90" s="79"/>
      <c r="E90" s="80"/>
      <c r="F90" s="81"/>
      <c r="G90" s="81"/>
      <c r="H90" s="68">
        <f t="shared" si="0"/>
      </c>
      <c r="I90" s="69">
        <f t="shared" si="1"/>
      </c>
      <c r="J90" s="69" t="str">
        <f t="shared" si="2"/>
        <v>-</v>
      </c>
      <c r="K90" s="69" t="str">
        <f t="shared" si="21"/>
        <v>-</v>
      </c>
      <c r="L90" s="92"/>
      <c r="M90" s="2"/>
      <c r="N90" s="50" t="str">
        <f t="shared" si="3"/>
        <v>BA</v>
      </c>
      <c r="O90" s="50" t="str">
        <f t="shared" si="4"/>
        <v>-</v>
      </c>
      <c r="P90" s="2"/>
      <c r="Q90" s="50">
        <f t="shared" si="5"/>
        <v>0</v>
      </c>
      <c r="R90" s="51">
        <f t="shared" si="6"/>
        <v>0</v>
      </c>
      <c r="S90" s="51"/>
      <c r="T90" s="51">
        <f t="shared" si="7"/>
        <v>0</v>
      </c>
      <c r="U90" s="50">
        <f t="shared" si="8"/>
        <v>0</v>
      </c>
      <c r="V90" s="50">
        <f t="shared" si="9"/>
        <v>0</v>
      </c>
      <c r="W90" s="50">
        <f t="shared" si="10"/>
        <v>0</v>
      </c>
      <c r="X90" s="50">
        <f t="shared" si="11"/>
        <v>0</v>
      </c>
      <c r="Y90" s="50">
        <f t="shared" si="12"/>
        <v>0</v>
      </c>
      <c r="Z90" s="51">
        <f t="shared" si="13"/>
        <v>0</v>
      </c>
      <c r="AA90" s="51">
        <f t="shared" si="14"/>
        <v>0</v>
      </c>
      <c r="AB90" s="51">
        <f t="shared" si="15"/>
        <v>0</v>
      </c>
      <c r="AC90" s="51">
        <f t="shared" si="16"/>
        <v>0</v>
      </c>
      <c r="AD90" s="51">
        <f t="shared" si="17"/>
        <v>0</v>
      </c>
      <c r="AE90" s="51">
        <f t="shared" si="18"/>
        <v>0</v>
      </c>
      <c r="AF90" s="51">
        <f t="shared" si="19"/>
        <v>0</v>
      </c>
      <c r="AG90" s="50">
        <f t="shared" si="20"/>
        <v>0</v>
      </c>
      <c r="AH90" s="78">
        <v>265</v>
      </c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</row>
    <row r="91" spans="1:71" ht="12.75" customHeight="1">
      <c r="A91" s="67" t="s">
        <v>5</v>
      </c>
      <c r="B91" s="61"/>
      <c r="C91" s="61"/>
      <c r="D91" s="79"/>
      <c r="E91" s="80"/>
      <c r="F91" s="81"/>
      <c r="G91" s="81"/>
      <c r="H91" s="68">
        <f t="shared" si="0"/>
      </c>
      <c r="I91" s="69">
        <f t="shared" si="1"/>
      </c>
      <c r="J91" s="69" t="str">
        <f t="shared" si="2"/>
        <v>-</v>
      </c>
      <c r="K91" s="69" t="str">
        <f t="shared" si="21"/>
        <v>-</v>
      </c>
      <c r="L91" s="92"/>
      <c r="M91" s="3"/>
      <c r="N91" s="50" t="str">
        <f t="shared" si="3"/>
        <v>BB</v>
      </c>
      <c r="O91" s="50" t="str">
        <f t="shared" si="4"/>
        <v>-</v>
      </c>
      <c r="P91" s="3"/>
      <c r="Q91" s="50">
        <f t="shared" si="5"/>
        <v>0</v>
      </c>
      <c r="R91" s="51">
        <f t="shared" si="6"/>
        <v>0</v>
      </c>
      <c r="S91" s="51"/>
      <c r="T91" s="51">
        <f t="shared" si="7"/>
        <v>0</v>
      </c>
      <c r="U91" s="50">
        <f t="shared" si="8"/>
        <v>0</v>
      </c>
      <c r="V91" s="50">
        <f t="shared" si="9"/>
        <v>0</v>
      </c>
      <c r="W91" s="50">
        <f t="shared" si="10"/>
        <v>0</v>
      </c>
      <c r="X91" s="50">
        <f t="shared" si="11"/>
        <v>0</v>
      </c>
      <c r="Y91" s="50">
        <f t="shared" si="12"/>
        <v>0</v>
      </c>
      <c r="Z91" s="51">
        <f t="shared" si="13"/>
        <v>0</v>
      </c>
      <c r="AA91" s="51">
        <f t="shared" si="14"/>
        <v>0</v>
      </c>
      <c r="AB91" s="51">
        <f t="shared" si="15"/>
        <v>0</v>
      </c>
      <c r="AC91" s="51">
        <f t="shared" si="16"/>
        <v>0</v>
      </c>
      <c r="AD91" s="51">
        <f t="shared" si="17"/>
        <v>0</v>
      </c>
      <c r="AE91" s="51">
        <f t="shared" si="18"/>
        <v>0</v>
      </c>
      <c r="AF91" s="51">
        <f t="shared" si="19"/>
        <v>0</v>
      </c>
      <c r="AG91" s="50">
        <f t="shared" si="20"/>
        <v>0</v>
      </c>
      <c r="AH91" s="78">
        <v>270</v>
      </c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1:71" ht="12.75" customHeight="1">
      <c r="A92" s="4"/>
      <c r="B92" s="4"/>
      <c r="C92" s="4"/>
      <c r="D92" s="6"/>
      <c r="E92" s="2"/>
      <c r="F92" s="5"/>
      <c r="G92" s="5"/>
      <c r="H92" s="7"/>
      <c r="I92" s="8"/>
      <c r="J92" s="8"/>
      <c r="K92" s="8"/>
      <c r="L92" s="10"/>
      <c r="M92" s="3"/>
      <c r="P92" s="3"/>
      <c r="Q92" s="43"/>
      <c r="R92" s="38"/>
      <c r="AH92" s="78">
        <v>275</v>
      </c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</row>
    <row r="93" spans="1:71" ht="12.75" customHeight="1">
      <c r="A93" s="4"/>
      <c r="B93" s="4"/>
      <c r="C93" s="4"/>
      <c r="D93" s="6"/>
      <c r="E93" s="2"/>
      <c r="F93" s="5"/>
      <c r="G93" s="5"/>
      <c r="H93" s="7"/>
      <c r="I93" s="8"/>
      <c r="J93" s="8"/>
      <c r="K93" s="8"/>
      <c r="L93" s="3"/>
      <c r="M93" s="3"/>
      <c r="P93" s="3"/>
      <c r="Q93" s="43"/>
      <c r="R93" s="38"/>
      <c r="AH93" s="78">
        <v>280</v>
      </c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1:71" ht="12.75" customHeight="1">
      <c r="A94" s="4"/>
      <c r="B94" s="4"/>
      <c r="C94" s="4"/>
      <c r="D94" s="6"/>
      <c r="E94" s="2"/>
      <c r="F94" s="5"/>
      <c r="G94" s="5"/>
      <c r="H94" s="7"/>
      <c r="I94" s="8"/>
      <c r="J94" s="8"/>
      <c r="K94" s="8"/>
      <c r="L94" s="10"/>
      <c r="M94" s="2"/>
      <c r="P94" s="2"/>
      <c r="Q94" s="43"/>
      <c r="R94" s="38"/>
      <c r="AH94" s="78">
        <v>285</v>
      </c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</row>
    <row r="95" spans="1:34" ht="12.75" customHeight="1">
      <c r="A95" s="4"/>
      <c r="B95" s="4"/>
      <c r="C95" s="4"/>
      <c r="D95" s="6"/>
      <c r="E95" s="2"/>
      <c r="F95" s="5"/>
      <c r="G95" s="5"/>
      <c r="H95" s="7"/>
      <c r="I95" s="8"/>
      <c r="J95" s="8"/>
      <c r="K95" s="8"/>
      <c r="L95" s="3"/>
      <c r="M95" s="3"/>
      <c r="P95" s="3"/>
      <c r="AH95" s="78">
        <v>290</v>
      </c>
    </row>
    <row r="96" spans="1:34" ht="12.75" customHeight="1">
      <c r="A96" s="4"/>
      <c r="B96" s="4"/>
      <c r="C96" s="4"/>
      <c r="D96" s="6"/>
      <c r="E96" s="2"/>
      <c r="F96" s="5"/>
      <c r="G96" s="5"/>
      <c r="H96" s="7"/>
      <c r="I96" s="8"/>
      <c r="J96" s="8"/>
      <c r="K96" s="8"/>
      <c r="L96" s="10"/>
      <c r="M96" s="2"/>
      <c r="P96" s="2"/>
      <c r="AH96" s="78">
        <v>295</v>
      </c>
    </row>
    <row r="97" spans="1:34" ht="12.75" customHeight="1">
      <c r="A97" s="4"/>
      <c r="B97" s="4"/>
      <c r="C97" s="4"/>
      <c r="D97" s="6"/>
      <c r="E97" s="2"/>
      <c r="F97" s="5"/>
      <c r="G97" s="5"/>
      <c r="H97" s="7"/>
      <c r="I97" s="8"/>
      <c r="J97" s="8"/>
      <c r="K97" s="8"/>
      <c r="L97" s="3"/>
      <c r="M97" s="3"/>
      <c r="P97" s="3"/>
      <c r="Q97" s="43"/>
      <c r="R97" s="38"/>
      <c r="AH97" s="78">
        <v>300</v>
      </c>
    </row>
    <row r="98" spans="1:34" ht="12.75" customHeight="1">
      <c r="A98" s="4"/>
      <c r="B98" s="4"/>
      <c r="C98" s="4"/>
      <c r="D98" s="6"/>
      <c r="E98" s="2"/>
      <c r="F98" s="5"/>
      <c r="G98" s="5"/>
      <c r="H98" s="7"/>
      <c r="I98" s="8"/>
      <c r="J98" s="8"/>
      <c r="K98" s="8"/>
      <c r="L98" s="3"/>
      <c r="M98" s="2"/>
      <c r="P98" s="2"/>
      <c r="Q98" s="43"/>
      <c r="R98" s="38"/>
      <c r="AH98" s="78">
        <v>305</v>
      </c>
    </row>
    <row r="99" spans="1:34" ht="12.75" customHeight="1">
      <c r="A99" s="4"/>
      <c r="B99" s="4"/>
      <c r="C99" s="4"/>
      <c r="D99" s="6"/>
      <c r="E99" s="2"/>
      <c r="F99" s="5"/>
      <c r="G99" s="5"/>
      <c r="H99" s="7"/>
      <c r="I99" s="8"/>
      <c r="J99" s="8"/>
      <c r="K99" s="8"/>
      <c r="L99" s="3"/>
      <c r="M99" s="3"/>
      <c r="P99" s="3"/>
      <c r="Q99" s="43"/>
      <c r="R99" s="38"/>
      <c r="AH99" s="78">
        <v>310</v>
      </c>
    </row>
    <row r="100" spans="1:34" ht="12.75" customHeight="1">
      <c r="A100" s="4"/>
      <c r="B100" s="4"/>
      <c r="C100" s="55"/>
      <c r="D100" s="6"/>
      <c r="E100" s="2"/>
      <c r="F100" s="5"/>
      <c r="G100" s="5"/>
      <c r="H100" s="7"/>
      <c r="I100" s="8"/>
      <c r="J100" s="8"/>
      <c r="K100" s="8"/>
      <c r="L100" s="10"/>
      <c r="M100" s="3"/>
      <c r="P100" s="3"/>
      <c r="Q100" s="43"/>
      <c r="R100" s="38"/>
      <c r="AH100" s="78">
        <v>315</v>
      </c>
    </row>
    <row r="101" spans="1:34" ht="12.75" customHeight="1">
      <c r="A101" s="4"/>
      <c r="B101" s="4"/>
      <c r="C101" s="55"/>
      <c r="D101" s="6"/>
      <c r="E101" s="2"/>
      <c r="F101" s="5"/>
      <c r="G101" s="5"/>
      <c r="H101" s="7"/>
      <c r="I101" s="8"/>
      <c r="J101" s="8"/>
      <c r="K101" s="8"/>
      <c r="L101" s="3"/>
      <c r="M101" s="3"/>
      <c r="P101" s="3"/>
      <c r="Q101" s="43"/>
      <c r="R101" s="38"/>
      <c r="AH101" s="78">
        <v>320</v>
      </c>
    </row>
    <row r="102" spans="1:34" ht="12.75" customHeight="1">
      <c r="A102" s="4"/>
      <c r="B102" s="4"/>
      <c r="C102" s="4"/>
      <c r="D102" s="6"/>
      <c r="E102" s="2"/>
      <c r="F102" s="5"/>
      <c r="G102" s="5"/>
      <c r="H102" s="7"/>
      <c r="I102" s="8"/>
      <c r="J102" s="8"/>
      <c r="K102" s="8"/>
      <c r="L102" s="10"/>
      <c r="M102" s="2"/>
      <c r="P102" s="2"/>
      <c r="Q102" s="43"/>
      <c r="R102" s="38"/>
      <c r="AH102" s="78">
        <v>325</v>
      </c>
    </row>
    <row r="103" spans="1:34" ht="12.75">
      <c r="A103" s="4"/>
      <c r="B103" s="4"/>
      <c r="C103" s="4"/>
      <c r="D103" s="6"/>
      <c r="E103" s="2"/>
      <c r="F103" s="5"/>
      <c r="G103" s="5"/>
      <c r="H103" s="7"/>
      <c r="I103" s="8"/>
      <c r="J103" s="8"/>
      <c r="K103" s="8"/>
      <c r="L103" s="3"/>
      <c r="M103" s="3"/>
      <c r="P103" s="3"/>
      <c r="Q103" s="43"/>
      <c r="R103" s="38"/>
      <c r="AH103" s="78">
        <v>330</v>
      </c>
    </row>
    <row r="104" spans="1:34" ht="15.75" customHeight="1">
      <c r="A104" s="4"/>
      <c r="B104" s="4"/>
      <c r="C104" s="4"/>
      <c r="D104" s="6"/>
      <c r="E104" s="2"/>
      <c r="F104" s="5"/>
      <c r="G104" s="5"/>
      <c r="H104" s="7"/>
      <c r="I104" s="8"/>
      <c r="J104" s="8"/>
      <c r="K104" s="8"/>
      <c r="L104" s="10"/>
      <c r="M104" s="2"/>
      <c r="P104" s="2"/>
      <c r="Q104" s="43"/>
      <c r="R104" s="38"/>
      <c r="AH104" s="78">
        <v>335</v>
      </c>
    </row>
    <row r="105" spans="1:34" ht="12.75">
      <c r="A105" s="4"/>
      <c r="B105" s="4"/>
      <c r="C105" s="4"/>
      <c r="D105" s="6"/>
      <c r="E105" s="2"/>
      <c r="F105" s="5"/>
      <c r="G105" s="5"/>
      <c r="H105" s="7"/>
      <c r="I105" s="8"/>
      <c r="J105" s="8"/>
      <c r="K105" s="8"/>
      <c r="L105" s="3"/>
      <c r="M105" s="3"/>
      <c r="P105" s="3"/>
      <c r="AH105" s="78">
        <v>340</v>
      </c>
    </row>
    <row r="106" spans="1:34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2"/>
      <c r="P106" s="2"/>
      <c r="AH106" s="78">
        <v>345</v>
      </c>
    </row>
    <row r="107" spans="1:34" ht="15.75">
      <c r="A107" s="14"/>
      <c r="B107" s="14"/>
      <c r="C107" s="14"/>
      <c r="D107" s="15"/>
      <c r="E107" s="15"/>
      <c r="F107" s="15"/>
      <c r="G107" s="15"/>
      <c r="H107" s="15"/>
      <c r="I107" s="16"/>
      <c r="J107" s="16"/>
      <c r="K107" s="16"/>
      <c r="L107" s="26"/>
      <c r="M107" s="3"/>
      <c r="P107" s="3"/>
      <c r="AH107" s="78">
        <v>350</v>
      </c>
    </row>
    <row r="108" spans="1:34" ht="15.75">
      <c r="A108" s="14"/>
      <c r="B108" s="14"/>
      <c r="C108" s="14"/>
      <c r="D108" s="15"/>
      <c r="E108" s="15"/>
      <c r="F108" s="15"/>
      <c r="G108" s="15"/>
      <c r="H108" s="15"/>
      <c r="I108" s="16"/>
      <c r="J108" s="16"/>
      <c r="K108" s="16"/>
      <c r="L108" s="26"/>
      <c r="AH108" s="78">
        <v>355</v>
      </c>
    </row>
    <row r="109" spans="1:34" ht="15.75">
      <c r="A109" s="17"/>
      <c r="B109" s="17"/>
      <c r="C109" s="17"/>
      <c r="D109" s="15"/>
      <c r="E109" s="15"/>
      <c r="F109" s="15"/>
      <c r="G109" s="15"/>
      <c r="H109" s="15"/>
      <c r="I109" s="16"/>
      <c r="J109" s="16"/>
      <c r="K109" s="16"/>
      <c r="L109" s="27"/>
      <c r="M109" s="15"/>
      <c r="P109" s="15"/>
      <c r="AH109" s="78">
        <v>360</v>
      </c>
    </row>
    <row r="110" spans="1:34" ht="12.75">
      <c r="A110" s="4"/>
      <c r="B110" s="4"/>
      <c r="C110" s="4"/>
      <c r="D110" s="6"/>
      <c r="E110" s="2"/>
      <c r="F110" s="5"/>
      <c r="G110" s="5"/>
      <c r="H110" s="7"/>
      <c r="I110" s="8"/>
      <c r="J110" s="8"/>
      <c r="K110" s="8"/>
      <c r="L110" s="9"/>
      <c r="M110" s="15"/>
      <c r="P110" s="15"/>
      <c r="AH110" s="78">
        <v>365</v>
      </c>
    </row>
    <row r="111" spans="1:34" ht="12.75">
      <c r="A111" s="4"/>
      <c r="B111" s="4"/>
      <c r="C111" s="4"/>
      <c r="D111" s="6"/>
      <c r="E111" s="2"/>
      <c r="F111" s="5"/>
      <c r="G111" s="5"/>
      <c r="H111" s="7"/>
      <c r="I111" s="8"/>
      <c r="J111" s="8"/>
      <c r="K111" s="8"/>
      <c r="L111" s="5"/>
      <c r="M111" s="18"/>
      <c r="P111" s="18"/>
      <c r="AH111" s="78">
        <v>370</v>
      </c>
    </row>
    <row r="112" spans="1:34" ht="12.75" customHeight="1">
      <c r="A112" s="4"/>
      <c r="B112" s="4"/>
      <c r="C112" s="4"/>
      <c r="D112" s="6"/>
      <c r="E112" s="2"/>
      <c r="F112" s="5"/>
      <c r="G112" s="5"/>
      <c r="H112" s="7"/>
      <c r="I112" s="8"/>
      <c r="J112" s="8"/>
      <c r="K112" s="8"/>
      <c r="L112" s="5"/>
      <c r="M112" s="9"/>
      <c r="P112" s="9"/>
      <c r="AH112" s="78">
        <v>375</v>
      </c>
    </row>
    <row r="113" spans="1:34" ht="12.75" customHeight="1">
      <c r="A113" s="4"/>
      <c r="B113" s="4"/>
      <c r="C113" s="4"/>
      <c r="D113" s="6"/>
      <c r="E113" s="2"/>
      <c r="F113" s="5"/>
      <c r="G113" s="5"/>
      <c r="H113" s="7"/>
      <c r="I113" s="8"/>
      <c r="J113" s="8"/>
      <c r="K113" s="8"/>
      <c r="L113" s="10"/>
      <c r="M113" s="5"/>
      <c r="P113" s="5"/>
      <c r="AH113" s="78">
        <v>380</v>
      </c>
    </row>
    <row r="114" spans="1:34" ht="12.75">
      <c r="A114" s="4"/>
      <c r="B114" s="4"/>
      <c r="C114" s="4"/>
      <c r="D114" s="6"/>
      <c r="E114" s="2"/>
      <c r="F114" s="5"/>
      <c r="G114" s="5"/>
      <c r="H114" s="7"/>
      <c r="I114" s="8"/>
      <c r="J114" s="8"/>
      <c r="K114" s="8"/>
      <c r="L114" s="5"/>
      <c r="M114" s="5"/>
      <c r="P114" s="5"/>
      <c r="AH114" s="78">
        <v>385</v>
      </c>
    </row>
    <row r="115" spans="1:34" ht="12.75" customHeight="1">
      <c r="A115" s="4"/>
      <c r="B115" s="4"/>
      <c r="C115" s="4"/>
      <c r="D115" s="6"/>
      <c r="E115" s="2"/>
      <c r="F115" s="5"/>
      <c r="G115" s="5"/>
      <c r="H115" s="7"/>
      <c r="I115" s="8"/>
      <c r="J115" s="8"/>
      <c r="K115" s="8"/>
      <c r="L115" s="10"/>
      <c r="M115" s="2"/>
      <c r="P115" s="2"/>
      <c r="AH115" s="78">
        <v>390</v>
      </c>
    </row>
    <row r="116" spans="1:34" ht="12.75" customHeight="1">
      <c r="A116" s="4"/>
      <c r="B116" s="4"/>
      <c r="C116" s="4"/>
      <c r="D116" s="6"/>
      <c r="E116" s="2"/>
      <c r="F116" s="5"/>
      <c r="G116" s="5"/>
      <c r="H116" s="7"/>
      <c r="I116" s="8"/>
      <c r="J116" s="8"/>
      <c r="K116" s="8"/>
      <c r="L116" s="5"/>
      <c r="M116" s="5"/>
      <c r="P116" s="5"/>
      <c r="AH116" s="78">
        <v>395</v>
      </c>
    </row>
    <row r="117" spans="1:34" ht="12.75" customHeight="1">
      <c r="A117" s="4"/>
      <c r="B117" s="4"/>
      <c r="C117" s="4"/>
      <c r="D117" s="6"/>
      <c r="E117" s="2"/>
      <c r="F117" s="5"/>
      <c r="G117" s="5"/>
      <c r="H117" s="7"/>
      <c r="I117" s="8"/>
      <c r="J117" s="8"/>
      <c r="K117" s="12"/>
      <c r="L117" s="10"/>
      <c r="M117" s="2"/>
      <c r="P117" s="2"/>
      <c r="AH117" s="78">
        <v>400</v>
      </c>
    </row>
    <row r="118" spans="1:34" ht="12.75" customHeight="1">
      <c r="A118" s="4"/>
      <c r="B118" s="4"/>
      <c r="C118" s="4"/>
      <c r="D118" s="6"/>
      <c r="E118" s="2"/>
      <c r="F118" s="5"/>
      <c r="G118" s="5"/>
      <c r="H118" s="7"/>
      <c r="I118" s="8"/>
      <c r="J118" s="8"/>
      <c r="K118" s="8"/>
      <c r="L118" s="9"/>
      <c r="M118" s="5"/>
      <c r="P118" s="5"/>
      <c r="AH118" s="78">
        <v>405</v>
      </c>
    </row>
    <row r="119" spans="1:34" ht="12.75" customHeight="1">
      <c r="A119" s="4"/>
      <c r="B119" s="4"/>
      <c r="C119" s="4"/>
      <c r="D119" s="6"/>
      <c r="E119" s="2"/>
      <c r="F119" s="5"/>
      <c r="G119" s="5"/>
      <c r="H119" s="7"/>
      <c r="I119" s="8"/>
      <c r="J119" s="8"/>
      <c r="K119" s="8"/>
      <c r="L119" s="5"/>
      <c r="M119" s="2"/>
      <c r="P119" s="2"/>
      <c r="AH119" s="78">
        <v>410</v>
      </c>
    </row>
    <row r="120" spans="1:34" ht="12.75" customHeight="1">
      <c r="A120" s="4"/>
      <c r="B120" s="4"/>
      <c r="C120" s="4"/>
      <c r="D120" s="6"/>
      <c r="E120" s="2"/>
      <c r="F120" s="5"/>
      <c r="G120" s="5"/>
      <c r="H120" s="7"/>
      <c r="I120" s="8"/>
      <c r="J120" s="8"/>
      <c r="K120" s="8"/>
      <c r="L120" s="5"/>
      <c r="M120" s="9"/>
      <c r="P120" s="9"/>
      <c r="AH120" s="78">
        <v>415</v>
      </c>
    </row>
    <row r="121" spans="1:34" s="11" customFormat="1" ht="12.75">
      <c r="A121" s="4"/>
      <c r="B121" s="4"/>
      <c r="C121" s="4"/>
      <c r="D121" s="6"/>
      <c r="E121" s="2"/>
      <c r="F121" s="5"/>
      <c r="G121" s="5"/>
      <c r="H121" s="7"/>
      <c r="I121" s="8"/>
      <c r="J121" s="8"/>
      <c r="K121" s="8"/>
      <c r="L121" s="10"/>
      <c r="M121" s="5"/>
      <c r="N121" s="50"/>
      <c r="O121" s="50"/>
      <c r="P121" s="5"/>
      <c r="Q121" s="44"/>
      <c r="R121" s="45"/>
      <c r="S121" s="45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78">
        <v>420</v>
      </c>
    </row>
    <row r="122" spans="1:34" s="11" customFormat="1" ht="12.75">
      <c r="A122" s="4"/>
      <c r="B122" s="4"/>
      <c r="C122" s="4"/>
      <c r="D122" s="6"/>
      <c r="E122" s="2"/>
      <c r="F122" s="5"/>
      <c r="G122" s="5"/>
      <c r="H122" s="7"/>
      <c r="I122" s="8"/>
      <c r="J122" s="8"/>
      <c r="K122" s="8"/>
      <c r="L122" s="5"/>
      <c r="M122" s="5"/>
      <c r="N122" s="50"/>
      <c r="O122" s="50"/>
      <c r="P122" s="5"/>
      <c r="Q122" s="44"/>
      <c r="R122" s="45"/>
      <c r="S122" s="45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78">
        <v>425</v>
      </c>
    </row>
    <row r="123" spans="1:34" s="11" customFormat="1" ht="12.75" customHeight="1">
      <c r="A123" s="4"/>
      <c r="B123" s="4"/>
      <c r="C123" s="4"/>
      <c r="D123" s="6"/>
      <c r="E123" s="2"/>
      <c r="F123" s="5"/>
      <c r="G123" s="5"/>
      <c r="H123" s="7"/>
      <c r="I123" s="8"/>
      <c r="J123" s="8"/>
      <c r="K123" s="8"/>
      <c r="L123" s="10"/>
      <c r="M123" s="2"/>
      <c r="N123" s="50"/>
      <c r="O123" s="50"/>
      <c r="P123" s="2"/>
      <c r="Q123" s="44"/>
      <c r="R123" s="45"/>
      <c r="S123" s="45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78">
        <v>430</v>
      </c>
    </row>
    <row r="124" spans="1:34" s="11" customFormat="1" ht="12.75">
      <c r="A124" s="4"/>
      <c r="B124" s="4"/>
      <c r="C124" s="4"/>
      <c r="D124" s="6"/>
      <c r="E124" s="2"/>
      <c r="F124" s="5"/>
      <c r="G124" s="5"/>
      <c r="H124" s="7"/>
      <c r="I124" s="8"/>
      <c r="J124" s="8"/>
      <c r="K124" s="8"/>
      <c r="L124" s="5"/>
      <c r="M124" s="5"/>
      <c r="N124" s="50"/>
      <c r="O124" s="50"/>
      <c r="P124" s="5"/>
      <c r="Q124" s="44"/>
      <c r="R124" s="45"/>
      <c r="S124" s="45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78">
        <v>435</v>
      </c>
    </row>
    <row r="125" spans="1:34" s="11" customFormat="1" ht="12.75" customHeight="1">
      <c r="A125" s="4"/>
      <c r="B125" s="4"/>
      <c r="C125" s="4"/>
      <c r="D125" s="6"/>
      <c r="E125" s="2"/>
      <c r="F125" s="5"/>
      <c r="G125" s="5"/>
      <c r="H125" s="7"/>
      <c r="I125" s="8"/>
      <c r="J125" s="8"/>
      <c r="K125" s="12"/>
      <c r="L125" s="10"/>
      <c r="M125" s="2"/>
      <c r="N125" s="50"/>
      <c r="O125" s="50"/>
      <c r="P125" s="2"/>
      <c r="Q125" s="44"/>
      <c r="R125" s="45"/>
      <c r="S125" s="45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78">
        <v>440</v>
      </c>
    </row>
    <row r="126" spans="1:34" s="11" customFormat="1" ht="12.75">
      <c r="A126" s="4"/>
      <c r="B126" s="4"/>
      <c r="C126" s="4"/>
      <c r="D126" s="6"/>
      <c r="E126" s="2"/>
      <c r="F126" s="5"/>
      <c r="G126" s="5"/>
      <c r="H126" s="7"/>
      <c r="I126" s="8"/>
      <c r="J126" s="8"/>
      <c r="K126" s="8"/>
      <c r="L126" s="9"/>
      <c r="M126" s="5"/>
      <c r="N126" s="50"/>
      <c r="O126" s="50"/>
      <c r="P126" s="5"/>
      <c r="Q126" s="44"/>
      <c r="R126" s="45"/>
      <c r="S126" s="45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78">
        <v>445</v>
      </c>
    </row>
    <row r="127" spans="1:34" s="11" customFormat="1" ht="12.75" customHeight="1">
      <c r="A127" s="4"/>
      <c r="B127" s="4"/>
      <c r="C127" s="4"/>
      <c r="D127" s="6"/>
      <c r="E127" s="2"/>
      <c r="F127" s="5"/>
      <c r="G127" s="5"/>
      <c r="H127" s="7"/>
      <c r="I127" s="8"/>
      <c r="J127" s="8"/>
      <c r="K127" s="8"/>
      <c r="L127" s="5"/>
      <c r="M127" s="2"/>
      <c r="N127" s="50"/>
      <c r="O127" s="50"/>
      <c r="P127" s="2"/>
      <c r="Q127" s="44"/>
      <c r="R127" s="45"/>
      <c r="S127" s="45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78">
        <v>450</v>
      </c>
    </row>
    <row r="128" spans="1:34" s="11" customFormat="1" ht="12.75">
      <c r="A128" s="4"/>
      <c r="B128" s="4"/>
      <c r="C128" s="4"/>
      <c r="D128" s="6"/>
      <c r="E128" s="2"/>
      <c r="F128" s="5"/>
      <c r="G128" s="5"/>
      <c r="H128" s="7"/>
      <c r="I128" s="8"/>
      <c r="J128" s="8"/>
      <c r="K128" s="8"/>
      <c r="L128" s="5"/>
      <c r="M128" s="9"/>
      <c r="N128" s="50"/>
      <c r="O128" s="50"/>
      <c r="P128" s="9"/>
      <c r="Q128" s="44"/>
      <c r="R128" s="45"/>
      <c r="S128" s="45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78">
        <v>455</v>
      </c>
    </row>
    <row r="129" spans="1:34" s="11" customFormat="1" ht="14.25" customHeight="1">
      <c r="A129" s="4"/>
      <c r="B129" s="4"/>
      <c r="C129" s="4"/>
      <c r="D129" s="6"/>
      <c r="E129" s="2"/>
      <c r="F129" s="5"/>
      <c r="G129" s="5"/>
      <c r="H129" s="7"/>
      <c r="I129" s="8"/>
      <c r="J129" s="8"/>
      <c r="K129" s="8"/>
      <c r="L129" s="10"/>
      <c r="M129" s="5"/>
      <c r="N129" s="50"/>
      <c r="O129" s="50"/>
      <c r="P129" s="5"/>
      <c r="Q129" s="44"/>
      <c r="R129" s="45"/>
      <c r="S129" s="45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78">
        <v>460</v>
      </c>
    </row>
    <row r="130" spans="1:34" s="13" customFormat="1" ht="12.75">
      <c r="A130" s="4"/>
      <c r="B130" s="4"/>
      <c r="C130" s="4"/>
      <c r="D130" s="6"/>
      <c r="E130" s="2"/>
      <c r="F130" s="5"/>
      <c r="G130" s="5"/>
      <c r="H130" s="7"/>
      <c r="I130" s="8"/>
      <c r="J130" s="8"/>
      <c r="K130" s="8"/>
      <c r="L130" s="5"/>
      <c r="M130" s="5"/>
      <c r="N130" s="50"/>
      <c r="O130" s="50"/>
      <c r="P130" s="5"/>
      <c r="Q130" s="46"/>
      <c r="R130" s="47"/>
      <c r="S130" s="47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78">
        <v>465</v>
      </c>
    </row>
    <row r="131" spans="1:34" s="13" customFormat="1" ht="12.75" customHeight="1">
      <c r="A131" s="4"/>
      <c r="B131" s="4"/>
      <c r="C131" s="4"/>
      <c r="D131" s="6"/>
      <c r="E131" s="2"/>
      <c r="F131" s="5"/>
      <c r="G131" s="5"/>
      <c r="H131" s="7"/>
      <c r="I131" s="8"/>
      <c r="J131" s="8"/>
      <c r="K131" s="8"/>
      <c r="L131" s="10"/>
      <c r="M131" s="2"/>
      <c r="N131" s="50"/>
      <c r="O131" s="50"/>
      <c r="P131" s="2"/>
      <c r="Q131" s="46"/>
      <c r="R131" s="47"/>
      <c r="S131" s="47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78">
        <v>470</v>
      </c>
    </row>
    <row r="132" spans="1:34" s="11" customFormat="1" ht="12.75">
      <c r="A132" s="4"/>
      <c r="B132" s="4"/>
      <c r="C132" s="4"/>
      <c r="D132" s="6"/>
      <c r="E132" s="2"/>
      <c r="F132" s="5"/>
      <c r="G132" s="5"/>
      <c r="H132" s="7"/>
      <c r="I132" s="8"/>
      <c r="J132" s="8"/>
      <c r="K132" s="8"/>
      <c r="L132" s="5"/>
      <c r="M132" s="5"/>
      <c r="N132" s="50"/>
      <c r="O132" s="50"/>
      <c r="P132" s="5"/>
      <c r="Q132" s="44"/>
      <c r="R132" s="45"/>
      <c r="S132" s="45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78">
        <v>475</v>
      </c>
    </row>
    <row r="133" spans="1:34" ht="12.75" customHeight="1">
      <c r="A133" s="4"/>
      <c r="B133" s="4"/>
      <c r="C133" s="4"/>
      <c r="D133" s="6"/>
      <c r="E133" s="2"/>
      <c r="F133" s="5"/>
      <c r="G133" s="5"/>
      <c r="H133" s="7"/>
      <c r="I133" s="8"/>
      <c r="J133" s="8"/>
      <c r="K133" s="12"/>
      <c r="L133" s="10"/>
      <c r="M133" s="2"/>
      <c r="P133" s="2"/>
      <c r="AH133" s="78">
        <v>480</v>
      </c>
    </row>
    <row r="134" spans="1:34" ht="12.75">
      <c r="A134" s="4"/>
      <c r="B134" s="4"/>
      <c r="C134" s="4"/>
      <c r="D134" s="6"/>
      <c r="E134" s="2"/>
      <c r="F134" s="5"/>
      <c r="G134" s="5"/>
      <c r="H134" s="7"/>
      <c r="I134" s="8"/>
      <c r="J134" s="8"/>
      <c r="K134" s="8"/>
      <c r="L134" s="9"/>
      <c r="M134" s="5"/>
      <c r="P134" s="5"/>
      <c r="AH134" s="78">
        <v>485</v>
      </c>
    </row>
    <row r="135" spans="1:34" ht="12.75" customHeight="1">
      <c r="A135" s="4"/>
      <c r="B135" s="4"/>
      <c r="C135" s="4"/>
      <c r="D135" s="6"/>
      <c r="E135" s="2"/>
      <c r="F135" s="5"/>
      <c r="G135" s="5"/>
      <c r="H135" s="7"/>
      <c r="I135" s="8"/>
      <c r="J135" s="8"/>
      <c r="K135" s="8"/>
      <c r="L135" s="5"/>
      <c r="M135" s="2"/>
      <c r="P135" s="2"/>
      <c r="AH135" s="78">
        <v>490</v>
      </c>
    </row>
    <row r="136" spans="1:34" ht="12.75">
      <c r="A136" s="4"/>
      <c r="B136" s="4"/>
      <c r="C136" s="4"/>
      <c r="D136" s="6"/>
      <c r="E136" s="2"/>
      <c r="F136" s="5"/>
      <c r="G136" s="5"/>
      <c r="H136" s="7"/>
      <c r="I136" s="8"/>
      <c r="J136" s="8"/>
      <c r="K136" s="8"/>
      <c r="L136" s="5"/>
      <c r="M136" s="9"/>
      <c r="P136" s="9"/>
      <c r="AH136" s="78">
        <v>495</v>
      </c>
    </row>
    <row r="137" spans="1:34" ht="12.75">
      <c r="A137" s="4"/>
      <c r="B137" s="4"/>
      <c r="C137" s="4"/>
      <c r="D137" s="6"/>
      <c r="E137" s="2"/>
      <c r="F137" s="5"/>
      <c r="G137" s="5"/>
      <c r="H137" s="7"/>
      <c r="I137" s="8"/>
      <c r="J137" s="8"/>
      <c r="K137" s="8"/>
      <c r="L137" s="10"/>
      <c r="M137" s="5"/>
      <c r="P137" s="5"/>
      <c r="AH137" s="78">
        <v>500</v>
      </c>
    </row>
    <row r="138" spans="1:34" ht="12.75">
      <c r="A138" s="4"/>
      <c r="B138" s="4"/>
      <c r="C138" s="4"/>
      <c r="D138" s="6"/>
      <c r="E138" s="2"/>
      <c r="F138" s="5"/>
      <c r="G138" s="5"/>
      <c r="H138" s="7"/>
      <c r="I138" s="8"/>
      <c r="J138" s="8"/>
      <c r="K138" s="8"/>
      <c r="L138" s="5"/>
      <c r="M138" s="5"/>
      <c r="P138" s="5"/>
      <c r="AH138" s="78">
        <v>505</v>
      </c>
    </row>
    <row r="139" spans="1:34" ht="12.75">
      <c r="A139" s="4"/>
      <c r="B139" s="4"/>
      <c r="C139" s="4"/>
      <c r="D139" s="6"/>
      <c r="E139" s="2"/>
      <c r="F139" s="5"/>
      <c r="G139" s="5"/>
      <c r="H139" s="7"/>
      <c r="I139" s="8"/>
      <c r="J139" s="8"/>
      <c r="K139" s="8"/>
      <c r="L139" s="10"/>
      <c r="M139" s="2"/>
      <c r="P139" s="2"/>
      <c r="AH139" s="78">
        <v>510</v>
      </c>
    </row>
    <row r="140" spans="1:34" ht="12.75">
      <c r="A140" s="4"/>
      <c r="B140" s="4"/>
      <c r="C140" s="4"/>
      <c r="D140" s="6"/>
      <c r="E140" s="2"/>
      <c r="F140" s="5"/>
      <c r="G140" s="5"/>
      <c r="H140" s="7"/>
      <c r="I140" s="8"/>
      <c r="J140" s="8"/>
      <c r="K140" s="8"/>
      <c r="L140" s="5"/>
      <c r="M140" s="5"/>
      <c r="P140" s="5"/>
      <c r="AH140" s="78">
        <v>515</v>
      </c>
    </row>
    <row r="141" spans="1:34" ht="12.75">
      <c r="A141" s="4"/>
      <c r="B141" s="4"/>
      <c r="C141" s="4"/>
      <c r="D141" s="6"/>
      <c r="E141" s="2"/>
      <c r="F141" s="5"/>
      <c r="G141" s="5"/>
      <c r="H141" s="7"/>
      <c r="I141" s="8"/>
      <c r="J141" s="8"/>
      <c r="K141" s="12"/>
      <c r="L141" s="10"/>
      <c r="M141" s="2"/>
      <c r="P141" s="2"/>
      <c r="AH141" s="78">
        <v>520</v>
      </c>
    </row>
    <row r="142" spans="1:34" ht="12.75">
      <c r="A142" s="4"/>
      <c r="B142" s="4"/>
      <c r="C142" s="4"/>
      <c r="D142" s="6"/>
      <c r="E142" s="2"/>
      <c r="F142" s="5"/>
      <c r="G142" s="5"/>
      <c r="H142" s="7"/>
      <c r="I142" s="8"/>
      <c r="J142" s="8"/>
      <c r="K142" s="8"/>
      <c r="L142" s="9"/>
      <c r="M142" s="5"/>
      <c r="P142" s="5"/>
      <c r="AH142" s="78">
        <v>525</v>
      </c>
    </row>
    <row r="143" spans="1:34" ht="12.75">
      <c r="A143" s="4"/>
      <c r="B143" s="4"/>
      <c r="C143" s="4"/>
      <c r="D143" s="6"/>
      <c r="E143" s="2"/>
      <c r="F143" s="5"/>
      <c r="G143" s="5"/>
      <c r="H143" s="7"/>
      <c r="I143" s="8"/>
      <c r="J143" s="8"/>
      <c r="K143" s="8"/>
      <c r="L143" s="5"/>
      <c r="M143" s="2"/>
      <c r="P143" s="2"/>
      <c r="AH143" s="78">
        <v>530</v>
      </c>
    </row>
    <row r="144" spans="1:34" ht="12.75">
      <c r="A144" s="4"/>
      <c r="B144" s="4"/>
      <c r="C144" s="4"/>
      <c r="D144" s="6"/>
      <c r="E144" s="2"/>
      <c r="F144" s="5"/>
      <c r="G144" s="5"/>
      <c r="H144" s="7"/>
      <c r="I144" s="8"/>
      <c r="J144" s="8"/>
      <c r="K144" s="8"/>
      <c r="L144" s="5"/>
      <c r="M144" s="9"/>
      <c r="P144" s="9"/>
      <c r="AH144" s="78">
        <v>535</v>
      </c>
    </row>
    <row r="145" spans="1:34" ht="12.75">
      <c r="A145" s="4"/>
      <c r="B145" s="4"/>
      <c r="C145" s="4"/>
      <c r="D145" s="6"/>
      <c r="E145" s="2"/>
      <c r="F145" s="5"/>
      <c r="G145" s="5"/>
      <c r="H145" s="7"/>
      <c r="I145" s="8"/>
      <c r="J145" s="8"/>
      <c r="K145" s="8"/>
      <c r="L145" s="10"/>
      <c r="M145" s="5"/>
      <c r="P145" s="5"/>
      <c r="AH145" s="78">
        <v>540</v>
      </c>
    </row>
    <row r="146" spans="1:34" ht="12.75">
      <c r="A146" s="4"/>
      <c r="B146" s="4"/>
      <c r="C146" s="4"/>
      <c r="D146" s="6"/>
      <c r="E146" s="2"/>
      <c r="F146" s="5"/>
      <c r="G146" s="5"/>
      <c r="H146" s="7"/>
      <c r="I146" s="8"/>
      <c r="J146" s="8"/>
      <c r="K146" s="8"/>
      <c r="L146" s="5"/>
      <c r="M146" s="5"/>
      <c r="P146" s="5"/>
      <c r="AH146" s="78">
        <v>545</v>
      </c>
    </row>
    <row r="147" spans="1:34" ht="12.75">
      <c r="A147" s="4"/>
      <c r="B147" s="4"/>
      <c r="C147" s="4"/>
      <c r="D147" s="6"/>
      <c r="E147" s="2"/>
      <c r="F147" s="5"/>
      <c r="G147" s="5"/>
      <c r="H147" s="7"/>
      <c r="I147" s="8"/>
      <c r="J147" s="8"/>
      <c r="K147" s="8"/>
      <c r="L147" s="10"/>
      <c r="M147" s="2"/>
      <c r="P147" s="2"/>
      <c r="AH147" s="78">
        <v>550</v>
      </c>
    </row>
    <row r="148" spans="1:34" ht="12.75">
      <c r="A148" s="4"/>
      <c r="B148" s="4"/>
      <c r="C148" s="4"/>
      <c r="D148" s="6"/>
      <c r="E148" s="2"/>
      <c r="F148" s="5"/>
      <c r="G148" s="5"/>
      <c r="H148" s="7"/>
      <c r="I148" s="8"/>
      <c r="J148" s="8"/>
      <c r="K148" s="8"/>
      <c r="L148" s="5"/>
      <c r="M148" s="5"/>
      <c r="P148" s="5"/>
      <c r="AH148" s="78">
        <v>555</v>
      </c>
    </row>
    <row r="149" spans="1:34" ht="12.75">
      <c r="A149" s="4"/>
      <c r="B149" s="4"/>
      <c r="C149" s="4"/>
      <c r="D149" s="6"/>
      <c r="E149" s="2"/>
      <c r="F149" s="5"/>
      <c r="G149" s="5"/>
      <c r="H149" s="7"/>
      <c r="I149" s="8"/>
      <c r="J149" s="8"/>
      <c r="K149" s="12"/>
      <c r="L149" s="10"/>
      <c r="M149" s="2"/>
      <c r="P149" s="2"/>
      <c r="AH149" s="78">
        <v>560</v>
      </c>
    </row>
    <row r="150" spans="1:34" ht="12.75">
      <c r="A150" s="4"/>
      <c r="B150" s="4"/>
      <c r="C150" s="4"/>
      <c r="D150" s="6"/>
      <c r="E150" s="2"/>
      <c r="F150" s="5"/>
      <c r="G150" s="5"/>
      <c r="H150" s="7"/>
      <c r="I150" s="8"/>
      <c r="J150" s="8"/>
      <c r="K150" s="8"/>
      <c r="L150" s="9"/>
      <c r="M150" s="5"/>
      <c r="P150" s="5"/>
      <c r="AH150" s="78">
        <v>565</v>
      </c>
    </row>
    <row r="151" spans="1:34" ht="12.75">
      <c r="A151" s="4"/>
      <c r="B151" s="4"/>
      <c r="C151" s="4"/>
      <c r="D151" s="6"/>
      <c r="E151" s="2"/>
      <c r="F151" s="5"/>
      <c r="G151" s="5"/>
      <c r="H151" s="7"/>
      <c r="I151" s="8"/>
      <c r="J151" s="8"/>
      <c r="K151" s="8"/>
      <c r="L151" s="5"/>
      <c r="M151" s="2"/>
      <c r="P151" s="2"/>
      <c r="AH151" s="78">
        <v>570</v>
      </c>
    </row>
    <row r="152" spans="1:34" ht="12.75">
      <c r="A152" s="4"/>
      <c r="B152" s="4"/>
      <c r="C152" s="4"/>
      <c r="D152" s="6"/>
      <c r="E152" s="2"/>
      <c r="F152" s="5"/>
      <c r="G152" s="5"/>
      <c r="H152" s="7"/>
      <c r="I152" s="8"/>
      <c r="J152" s="8"/>
      <c r="K152" s="8"/>
      <c r="L152" s="5"/>
      <c r="M152" s="9"/>
      <c r="P152" s="9"/>
      <c r="AH152" s="78">
        <v>575</v>
      </c>
    </row>
    <row r="153" spans="1:34" ht="12.75">
      <c r="A153" s="4"/>
      <c r="B153" s="4"/>
      <c r="C153" s="4"/>
      <c r="D153" s="6"/>
      <c r="E153" s="2"/>
      <c r="F153" s="5"/>
      <c r="G153" s="5"/>
      <c r="H153" s="7"/>
      <c r="I153" s="8"/>
      <c r="J153" s="8"/>
      <c r="K153" s="8"/>
      <c r="L153" s="10"/>
      <c r="M153" s="5"/>
      <c r="P153" s="5"/>
      <c r="AH153" s="78">
        <v>580</v>
      </c>
    </row>
    <row r="154" spans="1:34" ht="12.75">
      <c r="A154" s="4"/>
      <c r="B154" s="4"/>
      <c r="C154" s="4"/>
      <c r="D154" s="6"/>
      <c r="E154" s="2"/>
      <c r="F154" s="5"/>
      <c r="G154" s="5"/>
      <c r="H154" s="7"/>
      <c r="I154" s="8"/>
      <c r="J154" s="8"/>
      <c r="K154" s="8"/>
      <c r="L154" s="5"/>
      <c r="M154" s="5"/>
      <c r="P154" s="5"/>
      <c r="AH154" s="78">
        <v>585</v>
      </c>
    </row>
    <row r="155" spans="1:34" ht="12.75" customHeight="1">
      <c r="A155" s="4"/>
      <c r="B155" s="4"/>
      <c r="C155" s="4"/>
      <c r="D155" s="6"/>
      <c r="E155" s="2"/>
      <c r="F155" s="5"/>
      <c r="G155" s="5"/>
      <c r="H155" s="7"/>
      <c r="I155" s="8"/>
      <c r="J155" s="8"/>
      <c r="K155" s="8"/>
      <c r="L155" s="10"/>
      <c r="M155" s="2"/>
      <c r="P155" s="2"/>
      <c r="AH155" s="78">
        <v>590</v>
      </c>
    </row>
    <row r="156" spans="1:34" ht="12.75">
      <c r="A156" s="4"/>
      <c r="B156" s="4"/>
      <c r="C156" s="4"/>
      <c r="D156" s="6"/>
      <c r="E156" s="2"/>
      <c r="F156" s="5"/>
      <c r="G156" s="5"/>
      <c r="H156" s="7"/>
      <c r="I156" s="8"/>
      <c r="J156" s="8"/>
      <c r="K156" s="8"/>
      <c r="L156" s="5"/>
      <c r="M156" s="5"/>
      <c r="P156" s="5"/>
      <c r="AH156" s="78">
        <v>595</v>
      </c>
    </row>
    <row r="157" spans="1:34" ht="12.75" customHeight="1">
      <c r="A157" s="4"/>
      <c r="B157" s="4"/>
      <c r="C157" s="4"/>
      <c r="D157" s="6"/>
      <c r="E157" s="2"/>
      <c r="F157" s="5"/>
      <c r="G157" s="5"/>
      <c r="H157" s="7"/>
      <c r="I157" s="8"/>
      <c r="J157" s="8"/>
      <c r="K157" s="12"/>
      <c r="L157" s="10"/>
      <c r="M157" s="2"/>
      <c r="P157" s="2"/>
      <c r="AH157" s="78">
        <v>600</v>
      </c>
    </row>
    <row r="158" spans="1:34" ht="12.75">
      <c r="A158" s="4"/>
      <c r="B158" s="4"/>
      <c r="C158" s="4"/>
      <c r="D158" s="6"/>
      <c r="E158" s="2"/>
      <c r="F158" s="5"/>
      <c r="G158" s="5"/>
      <c r="H158" s="7"/>
      <c r="I158" s="8"/>
      <c r="J158" s="8"/>
      <c r="K158" s="8"/>
      <c r="L158" s="9"/>
      <c r="M158" s="5"/>
      <c r="P158" s="5"/>
      <c r="AH158" s="78">
        <v>605</v>
      </c>
    </row>
    <row r="159" spans="1:34" ht="12.75" customHeight="1">
      <c r="A159" s="4"/>
      <c r="B159" s="4"/>
      <c r="C159" s="4"/>
      <c r="D159" s="6"/>
      <c r="E159" s="2"/>
      <c r="F159" s="5"/>
      <c r="G159" s="5"/>
      <c r="H159" s="7"/>
      <c r="I159" s="8"/>
      <c r="J159" s="8"/>
      <c r="K159" s="8"/>
      <c r="L159" s="5"/>
      <c r="M159" s="2"/>
      <c r="P159" s="2"/>
      <c r="AH159" s="78">
        <v>610</v>
      </c>
    </row>
    <row r="160" spans="1:34" ht="12.75">
      <c r="A160" s="4"/>
      <c r="B160" s="4"/>
      <c r="C160" s="4"/>
      <c r="D160" s="6"/>
      <c r="E160" s="2"/>
      <c r="F160" s="5"/>
      <c r="G160" s="5"/>
      <c r="H160" s="7"/>
      <c r="I160" s="8"/>
      <c r="J160" s="8"/>
      <c r="K160" s="8"/>
      <c r="L160" s="5"/>
      <c r="M160" s="9"/>
      <c r="P160" s="9"/>
      <c r="AH160" s="78">
        <v>615</v>
      </c>
    </row>
    <row r="161" spans="1:34" ht="12.75">
      <c r="A161" s="4"/>
      <c r="B161" s="4"/>
      <c r="C161" s="4"/>
      <c r="D161" s="6"/>
      <c r="E161" s="2"/>
      <c r="F161" s="5"/>
      <c r="G161" s="5"/>
      <c r="H161" s="7"/>
      <c r="I161" s="8"/>
      <c r="J161" s="8"/>
      <c r="K161" s="8"/>
      <c r="L161" s="10"/>
      <c r="M161" s="5"/>
      <c r="P161" s="5"/>
      <c r="AH161" s="78">
        <v>620</v>
      </c>
    </row>
    <row r="162" spans="1:34" ht="12.75">
      <c r="A162" s="4"/>
      <c r="B162" s="4"/>
      <c r="C162" s="4"/>
      <c r="D162" s="6"/>
      <c r="E162" s="2"/>
      <c r="F162" s="5"/>
      <c r="G162" s="5"/>
      <c r="H162" s="7"/>
      <c r="I162" s="8"/>
      <c r="J162" s="8"/>
      <c r="K162" s="8"/>
      <c r="L162" s="5"/>
      <c r="M162" s="5"/>
      <c r="P162" s="5"/>
      <c r="AH162" s="78">
        <v>625</v>
      </c>
    </row>
    <row r="163" spans="1:34" ht="12.75">
      <c r="A163" s="4"/>
      <c r="B163" s="4"/>
      <c r="C163" s="4"/>
      <c r="D163" s="6"/>
      <c r="E163" s="2"/>
      <c r="F163" s="5"/>
      <c r="G163" s="5"/>
      <c r="H163" s="7"/>
      <c r="I163" s="8"/>
      <c r="J163" s="8"/>
      <c r="K163" s="8"/>
      <c r="L163" s="10"/>
      <c r="M163" s="2"/>
      <c r="P163" s="2"/>
      <c r="AH163" s="78">
        <v>630</v>
      </c>
    </row>
    <row r="164" spans="1:34" ht="12.75">
      <c r="A164" s="4"/>
      <c r="B164" s="4"/>
      <c r="C164" s="4"/>
      <c r="D164" s="6"/>
      <c r="E164" s="2"/>
      <c r="F164" s="5"/>
      <c r="G164" s="5"/>
      <c r="H164" s="7"/>
      <c r="I164" s="8"/>
      <c r="J164" s="8"/>
      <c r="K164" s="8"/>
      <c r="L164" s="5"/>
      <c r="M164" s="5"/>
      <c r="P164" s="5"/>
      <c r="AH164" s="78">
        <v>635</v>
      </c>
    </row>
    <row r="165" spans="1:34" ht="12.75">
      <c r="A165" s="4"/>
      <c r="B165" s="4"/>
      <c r="C165" s="4"/>
      <c r="D165" s="6"/>
      <c r="E165" s="2"/>
      <c r="F165" s="5"/>
      <c r="G165" s="5"/>
      <c r="H165" s="7"/>
      <c r="I165" s="8"/>
      <c r="J165" s="8"/>
      <c r="K165" s="12"/>
      <c r="L165" s="10"/>
      <c r="M165" s="2"/>
      <c r="P165" s="2"/>
      <c r="AH165" s="78">
        <v>640</v>
      </c>
    </row>
    <row r="166" spans="1:34" ht="12.75">
      <c r="A166" s="4"/>
      <c r="B166" s="4"/>
      <c r="C166" s="4"/>
      <c r="D166" s="6"/>
      <c r="E166" s="2"/>
      <c r="F166" s="5"/>
      <c r="G166" s="5"/>
      <c r="H166" s="7"/>
      <c r="I166" s="8"/>
      <c r="J166" s="8"/>
      <c r="K166" s="8"/>
      <c r="L166" s="9"/>
      <c r="M166" s="5"/>
      <c r="P166" s="5"/>
      <c r="AH166" s="78">
        <v>645</v>
      </c>
    </row>
    <row r="167" spans="1:34" ht="12.75">
      <c r="A167" s="4"/>
      <c r="B167" s="4"/>
      <c r="C167" s="4"/>
      <c r="D167" s="6"/>
      <c r="E167" s="2"/>
      <c r="F167" s="5"/>
      <c r="G167" s="5"/>
      <c r="H167" s="7"/>
      <c r="I167" s="8"/>
      <c r="J167" s="8"/>
      <c r="K167" s="8"/>
      <c r="L167" s="5"/>
      <c r="M167" s="2"/>
      <c r="P167" s="2"/>
      <c r="AH167" s="78">
        <v>650</v>
      </c>
    </row>
    <row r="168" spans="1:34" ht="12.75">
      <c r="A168" s="4"/>
      <c r="B168" s="4"/>
      <c r="C168" s="4"/>
      <c r="D168" s="6"/>
      <c r="E168" s="2"/>
      <c r="F168" s="5"/>
      <c r="G168" s="5"/>
      <c r="H168" s="7"/>
      <c r="I168" s="8"/>
      <c r="J168" s="8"/>
      <c r="K168" s="8"/>
      <c r="L168" s="5"/>
      <c r="M168" s="9"/>
      <c r="P168" s="9"/>
      <c r="AH168" s="78">
        <v>655</v>
      </c>
    </row>
    <row r="169" spans="1:34" ht="12.75">
      <c r="A169" s="4"/>
      <c r="B169" s="4"/>
      <c r="C169" s="4"/>
      <c r="D169" s="6"/>
      <c r="E169" s="2"/>
      <c r="F169" s="5"/>
      <c r="G169" s="5"/>
      <c r="H169" s="7"/>
      <c r="I169" s="8"/>
      <c r="J169" s="8"/>
      <c r="K169" s="8"/>
      <c r="L169" s="10"/>
      <c r="M169" s="5"/>
      <c r="P169" s="5"/>
      <c r="AH169" s="78">
        <v>660</v>
      </c>
    </row>
    <row r="170" spans="1:34" ht="12.75">
      <c r="A170" s="4"/>
      <c r="B170" s="4"/>
      <c r="C170" s="4"/>
      <c r="D170" s="6"/>
      <c r="E170" s="2"/>
      <c r="F170" s="5"/>
      <c r="G170" s="5"/>
      <c r="H170" s="7"/>
      <c r="I170" s="8"/>
      <c r="J170" s="8"/>
      <c r="K170" s="8"/>
      <c r="L170" s="5"/>
      <c r="M170" s="5"/>
      <c r="P170" s="5"/>
      <c r="AH170" s="78">
        <v>665</v>
      </c>
    </row>
    <row r="171" spans="1:34" ht="12.75">
      <c r="A171" s="4"/>
      <c r="B171" s="4"/>
      <c r="C171" s="4"/>
      <c r="D171" s="6"/>
      <c r="E171" s="2"/>
      <c r="F171" s="5"/>
      <c r="G171" s="5"/>
      <c r="H171" s="7"/>
      <c r="I171" s="8"/>
      <c r="J171" s="8"/>
      <c r="K171" s="8"/>
      <c r="L171" s="10"/>
      <c r="M171" s="2"/>
      <c r="P171" s="2"/>
      <c r="AH171" s="78">
        <v>670</v>
      </c>
    </row>
    <row r="172" spans="1:34" ht="12.75">
      <c r="A172" s="4"/>
      <c r="B172" s="4"/>
      <c r="C172" s="4"/>
      <c r="D172" s="6"/>
      <c r="E172" s="2"/>
      <c r="F172" s="5"/>
      <c r="G172" s="5"/>
      <c r="H172" s="7"/>
      <c r="I172" s="8"/>
      <c r="J172" s="8"/>
      <c r="K172" s="8"/>
      <c r="L172" s="5"/>
      <c r="M172" s="5"/>
      <c r="P172" s="5"/>
      <c r="AH172" s="78">
        <v>675</v>
      </c>
    </row>
    <row r="173" spans="1:34" ht="12.75">
      <c r="A173" s="4"/>
      <c r="B173" s="4"/>
      <c r="C173" s="4"/>
      <c r="D173" s="6"/>
      <c r="E173" s="2"/>
      <c r="F173" s="5"/>
      <c r="G173" s="5"/>
      <c r="H173" s="7"/>
      <c r="I173" s="8"/>
      <c r="J173" s="8"/>
      <c r="K173" s="12"/>
      <c r="L173" s="10"/>
      <c r="M173" s="2"/>
      <c r="P173" s="2"/>
      <c r="AH173" s="78">
        <v>680</v>
      </c>
    </row>
    <row r="174" spans="1:34" ht="12.75">
      <c r="A174" s="4"/>
      <c r="B174" s="4"/>
      <c r="C174" s="4"/>
      <c r="D174" s="6"/>
      <c r="E174" s="2"/>
      <c r="F174" s="5"/>
      <c r="G174" s="5"/>
      <c r="H174" s="7"/>
      <c r="I174" s="8"/>
      <c r="J174" s="8"/>
      <c r="K174" s="8"/>
      <c r="L174" s="9"/>
      <c r="M174" s="5"/>
      <c r="P174" s="5"/>
      <c r="AH174" s="78">
        <v>685</v>
      </c>
    </row>
    <row r="175" spans="1:34" ht="12.75">
      <c r="A175" s="4"/>
      <c r="B175" s="4"/>
      <c r="C175" s="4"/>
      <c r="D175" s="6"/>
      <c r="E175" s="2"/>
      <c r="F175" s="5"/>
      <c r="G175" s="5"/>
      <c r="H175" s="7"/>
      <c r="I175" s="8"/>
      <c r="J175" s="8"/>
      <c r="K175" s="8"/>
      <c r="L175" s="5"/>
      <c r="M175" s="2"/>
      <c r="P175" s="2"/>
      <c r="AH175" s="78">
        <v>690</v>
      </c>
    </row>
    <row r="176" spans="1:34" ht="12.75">
      <c r="A176" s="4"/>
      <c r="B176" s="4"/>
      <c r="C176" s="4"/>
      <c r="D176" s="6"/>
      <c r="E176" s="2"/>
      <c r="F176" s="5"/>
      <c r="G176" s="5"/>
      <c r="H176" s="7"/>
      <c r="I176" s="8"/>
      <c r="J176" s="8"/>
      <c r="K176" s="8"/>
      <c r="L176" s="5"/>
      <c r="M176" s="9"/>
      <c r="P176" s="9"/>
      <c r="AH176" s="78">
        <v>695</v>
      </c>
    </row>
    <row r="177" spans="1:34" ht="12.75">
      <c r="A177" s="4"/>
      <c r="B177" s="4"/>
      <c r="C177" s="4"/>
      <c r="D177" s="6"/>
      <c r="E177" s="2"/>
      <c r="F177" s="5"/>
      <c r="G177" s="5"/>
      <c r="H177" s="7"/>
      <c r="I177" s="8"/>
      <c r="J177" s="8"/>
      <c r="K177" s="8"/>
      <c r="L177" s="10"/>
      <c r="M177" s="5"/>
      <c r="P177" s="5"/>
      <c r="AH177" s="78">
        <v>700</v>
      </c>
    </row>
    <row r="178" spans="1:34" ht="12.75">
      <c r="A178" s="4"/>
      <c r="B178" s="4"/>
      <c r="C178" s="4"/>
      <c r="D178" s="6"/>
      <c r="E178" s="2"/>
      <c r="F178" s="5"/>
      <c r="G178" s="5"/>
      <c r="H178" s="7"/>
      <c r="I178" s="8"/>
      <c r="J178" s="8"/>
      <c r="K178" s="8"/>
      <c r="L178" s="5"/>
      <c r="M178" s="5"/>
      <c r="P178" s="5"/>
      <c r="AH178" s="78">
        <v>705</v>
      </c>
    </row>
    <row r="179" spans="1:34" ht="12.75" customHeight="1">
      <c r="A179" s="4"/>
      <c r="B179" s="4"/>
      <c r="C179" s="4"/>
      <c r="D179" s="6"/>
      <c r="E179" s="2"/>
      <c r="F179" s="5"/>
      <c r="G179" s="5"/>
      <c r="H179" s="7"/>
      <c r="I179" s="8"/>
      <c r="J179" s="8"/>
      <c r="K179" s="8"/>
      <c r="L179" s="10"/>
      <c r="M179" s="2"/>
      <c r="P179" s="2"/>
      <c r="AH179" s="78">
        <v>710</v>
      </c>
    </row>
    <row r="180" spans="1:34" ht="12.75">
      <c r="A180" s="4"/>
      <c r="B180" s="4"/>
      <c r="C180" s="4"/>
      <c r="D180" s="6"/>
      <c r="E180" s="2"/>
      <c r="F180" s="5"/>
      <c r="G180" s="5"/>
      <c r="H180" s="7"/>
      <c r="I180" s="8"/>
      <c r="J180" s="8"/>
      <c r="K180" s="8"/>
      <c r="L180" s="5"/>
      <c r="M180" s="5"/>
      <c r="P180" s="5"/>
      <c r="AH180" s="78">
        <v>715</v>
      </c>
    </row>
    <row r="181" spans="1:34" ht="12.75" customHeight="1">
      <c r="A181" s="4"/>
      <c r="B181" s="4"/>
      <c r="C181" s="4"/>
      <c r="D181" s="6"/>
      <c r="E181" s="2"/>
      <c r="F181" s="5"/>
      <c r="G181" s="5"/>
      <c r="H181" s="7"/>
      <c r="I181" s="8"/>
      <c r="J181" s="8"/>
      <c r="K181" s="12"/>
      <c r="L181" s="10"/>
      <c r="M181" s="2"/>
      <c r="P181" s="2"/>
      <c r="AH181" s="78">
        <v>720</v>
      </c>
    </row>
    <row r="182" spans="1:34" ht="15.75">
      <c r="A182" s="14"/>
      <c r="B182" s="14"/>
      <c r="C182" s="14"/>
      <c r="D182" s="15"/>
      <c r="E182" s="15"/>
      <c r="F182" s="15"/>
      <c r="G182" s="15"/>
      <c r="H182" s="15"/>
      <c r="I182" s="16"/>
      <c r="J182" s="16"/>
      <c r="K182" s="16"/>
      <c r="L182" s="26"/>
      <c r="M182" s="5"/>
      <c r="P182" s="5"/>
      <c r="AH182" s="78">
        <v>725</v>
      </c>
    </row>
    <row r="183" spans="1:34" ht="12.75" customHeight="1">
      <c r="A183" s="14"/>
      <c r="B183" s="14"/>
      <c r="C183" s="14"/>
      <c r="D183" s="15"/>
      <c r="E183" s="15"/>
      <c r="F183" s="15"/>
      <c r="G183" s="15"/>
      <c r="H183" s="15"/>
      <c r="I183" s="16"/>
      <c r="J183" s="16"/>
      <c r="K183" s="16"/>
      <c r="L183" s="26"/>
      <c r="M183" s="2"/>
      <c r="P183" s="2"/>
      <c r="AH183" s="78">
        <v>730</v>
      </c>
    </row>
    <row r="184" spans="1:34" ht="12.75" customHeight="1">
      <c r="A184" s="17"/>
      <c r="B184" s="17"/>
      <c r="C184" s="17"/>
      <c r="D184" s="15"/>
      <c r="E184" s="15"/>
      <c r="F184" s="15"/>
      <c r="G184" s="15"/>
      <c r="H184" s="15"/>
      <c r="I184" s="16"/>
      <c r="J184" s="16"/>
      <c r="K184" s="16"/>
      <c r="L184" s="27"/>
      <c r="M184" s="15"/>
      <c r="P184" s="15"/>
      <c r="AH184" s="78">
        <v>735</v>
      </c>
    </row>
    <row r="185" spans="1:34" ht="12.75" customHeight="1">
      <c r="A185" s="4"/>
      <c r="B185" s="4"/>
      <c r="C185" s="4"/>
      <c r="D185" s="6"/>
      <c r="E185" s="2"/>
      <c r="F185" s="5"/>
      <c r="G185" s="5"/>
      <c r="H185" s="7"/>
      <c r="I185" s="8"/>
      <c r="J185" s="8"/>
      <c r="K185" s="8"/>
      <c r="L185" s="9"/>
      <c r="M185" s="15"/>
      <c r="P185" s="15"/>
      <c r="AH185" s="78">
        <v>740</v>
      </c>
    </row>
    <row r="186" spans="1:34" ht="12.75" customHeight="1">
      <c r="A186" s="4"/>
      <c r="B186" s="4"/>
      <c r="C186" s="4"/>
      <c r="D186" s="6"/>
      <c r="E186" s="2"/>
      <c r="F186" s="5"/>
      <c r="G186" s="5"/>
      <c r="H186" s="7"/>
      <c r="I186" s="8"/>
      <c r="J186" s="8"/>
      <c r="K186" s="8"/>
      <c r="L186" s="5"/>
      <c r="M186" s="18"/>
      <c r="P186" s="18"/>
      <c r="AH186" s="78">
        <v>745</v>
      </c>
    </row>
    <row r="187" spans="1:34" ht="12.75">
      <c r="A187" s="4"/>
      <c r="B187" s="4"/>
      <c r="C187" s="4"/>
      <c r="D187" s="6"/>
      <c r="E187" s="2"/>
      <c r="F187" s="5"/>
      <c r="G187" s="5"/>
      <c r="H187" s="7"/>
      <c r="I187" s="8"/>
      <c r="J187" s="8"/>
      <c r="K187" s="8"/>
      <c r="L187" s="5"/>
      <c r="M187" s="9"/>
      <c r="P187" s="9"/>
      <c r="AH187" s="78">
        <v>750</v>
      </c>
    </row>
    <row r="188" spans="1:34" ht="12.75">
      <c r="A188" s="4"/>
      <c r="B188" s="4"/>
      <c r="C188" s="4"/>
      <c r="D188" s="6"/>
      <c r="E188" s="2"/>
      <c r="F188" s="5"/>
      <c r="G188" s="5"/>
      <c r="H188" s="7"/>
      <c r="I188" s="8"/>
      <c r="J188" s="8"/>
      <c r="K188" s="8"/>
      <c r="L188" s="10"/>
      <c r="M188" s="5"/>
      <c r="P188" s="5"/>
      <c r="AH188" s="78">
        <v>755</v>
      </c>
    </row>
    <row r="189" spans="1:34" ht="12.75">
      <c r="A189" s="4"/>
      <c r="B189" s="4"/>
      <c r="C189" s="4"/>
      <c r="D189" s="6"/>
      <c r="E189" s="2"/>
      <c r="F189" s="5"/>
      <c r="G189" s="5"/>
      <c r="H189" s="7"/>
      <c r="I189" s="8"/>
      <c r="J189" s="8"/>
      <c r="K189" s="8"/>
      <c r="L189" s="5"/>
      <c r="M189" s="5"/>
      <c r="P189" s="5"/>
      <c r="AH189" s="78">
        <v>760</v>
      </c>
    </row>
    <row r="190" spans="1:34" ht="12.75" customHeight="1">
      <c r="A190" s="4"/>
      <c r="B190" s="4"/>
      <c r="C190" s="4"/>
      <c r="D190" s="6"/>
      <c r="E190" s="2"/>
      <c r="F190" s="5"/>
      <c r="G190" s="5"/>
      <c r="H190" s="7"/>
      <c r="I190" s="8"/>
      <c r="J190" s="8"/>
      <c r="K190" s="8"/>
      <c r="L190" s="10"/>
      <c r="M190" s="2"/>
      <c r="P190" s="2"/>
      <c r="AH190" s="78">
        <v>765</v>
      </c>
    </row>
    <row r="191" spans="1:34" ht="12.75">
      <c r="A191" s="4"/>
      <c r="B191" s="4"/>
      <c r="C191" s="4"/>
      <c r="D191" s="6"/>
      <c r="E191" s="2"/>
      <c r="F191" s="5"/>
      <c r="G191" s="5"/>
      <c r="H191" s="7"/>
      <c r="I191" s="8"/>
      <c r="J191" s="8"/>
      <c r="K191" s="8"/>
      <c r="L191" s="5"/>
      <c r="M191" s="5"/>
      <c r="P191" s="5"/>
      <c r="AH191" s="78">
        <v>770</v>
      </c>
    </row>
    <row r="192" spans="1:34" ht="12.75" customHeight="1">
      <c r="A192" s="4"/>
      <c r="B192" s="4"/>
      <c r="C192" s="4"/>
      <c r="D192" s="6"/>
      <c r="E192" s="2"/>
      <c r="F192" s="5"/>
      <c r="G192" s="5"/>
      <c r="H192" s="7"/>
      <c r="I192" s="8"/>
      <c r="J192" s="8">
        <f>IF(H192=0,0,K191)</f>
        <v>0</v>
      </c>
      <c r="K192" s="12"/>
      <c r="L192" s="10"/>
      <c r="M192" s="2"/>
      <c r="P192" s="2"/>
      <c r="AH192" s="78">
        <v>775</v>
      </c>
    </row>
    <row r="193" spans="13:34" ht="12.75">
      <c r="M193" s="5"/>
      <c r="P193" s="5"/>
      <c r="AH193" s="78">
        <v>780</v>
      </c>
    </row>
    <row r="194" spans="13:34" ht="12.75" customHeight="1">
      <c r="M194" s="2"/>
      <c r="P194" s="2"/>
      <c r="AH194" s="78">
        <v>785</v>
      </c>
    </row>
    <row r="195" ht="12.75">
      <c r="AH195" s="78">
        <v>790</v>
      </c>
    </row>
    <row r="196" ht="12.75">
      <c r="AH196" s="78">
        <v>795</v>
      </c>
    </row>
    <row r="197" ht="12.75">
      <c r="AH197" s="78">
        <v>800</v>
      </c>
    </row>
    <row r="198" ht="12.75">
      <c r="AH198" s="78">
        <v>805</v>
      </c>
    </row>
    <row r="199" ht="12.75">
      <c r="AH199" s="78">
        <v>810</v>
      </c>
    </row>
    <row r="200" ht="12.75">
      <c r="AH200" s="78">
        <v>815</v>
      </c>
    </row>
    <row r="201" ht="12.75">
      <c r="AH201" s="78">
        <v>820</v>
      </c>
    </row>
    <row r="202" ht="12.75">
      <c r="AH202" s="78">
        <v>825</v>
      </c>
    </row>
    <row r="203" ht="12.75">
      <c r="AH203" s="78">
        <v>830</v>
      </c>
    </row>
    <row r="204" ht="12.75">
      <c r="AH204" s="78">
        <v>835</v>
      </c>
    </row>
    <row r="205" ht="12.75">
      <c r="AH205" s="78">
        <v>840</v>
      </c>
    </row>
    <row r="206" ht="12.75">
      <c r="AH206" s="78">
        <v>845</v>
      </c>
    </row>
    <row r="207" ht="12.75">
      <c r="AH207" s="78">
        <v>850</v>
      </c>
    </row>
    <row r="208" ht="12.75">
      <c r="AH208" s="78">
        <v>855</v>
      </c>
    </row>
    <row r="209" ht="12.75">
      <c r="AH209" s="78">
        <v>860</v>
      </c>
    </row>
    <row r="210" ht="12.75">
      <c r="AH210" s="78">
        <v>865</v>
      </c>
    </row>
    <row r="211" ht="12.75">
      <c r="AH211" s="78">
        <v>870</v>
      </c>
    </row>
    <row r="212" ht="12.75">
      <c r="AH212" s="78">
        <v>875</v>
      </c>
    </row>
    <row r="213" ht="12.75">
      <c r="AH213" s="78">
        <v>880</v>
      </c>
    </row>
    <row r="214" ht="12.75">
      <c r="AH214" s="78">
        <v>885</v>
      </c>
    </row>
    <row r="215" ht="12.75">
      <c r="AH215" s="78">
        <v>890</v>
      </c>
    </row>
    <row r="216" ht="12.75">
      <c r="AH216" s="78">
        <v>895</v>
      </c>
    </row>
    <row r="217" ht="12.75">
      <c r="AH217" s="78">
        <v>900</v>
      </c>
    </row>
    <row r="218" ht="12.75">
      <c r="AH218" s="78">
        <v>905</v>
      </c>
    </row>
    <row r="219" ht="12.75">
      <c r="AH219" s="78">
        <v>910</v>
      </c>
    </row>
    <row r="220" ht="12.75">
      <c r="AH220" s="78">
        <v>915</v>
      </c>
    </row>
    <row r="221" ht="12.75">
      <c r="AH221" s="78">
        <v>920</v>
      </c>
    </row>
    <row r="222" ht="12.75">
      <c r="AH222" s="78">
        <v>925</v>
      </c>
    </row>
    <row r="223" ht="12.75">
      <c r="AH223" s="78">
        <v>930</v>
      </c>
    </row>
    <row r="224" ht="12.75">
      <c r="AH224" s="78">
        <v>935</v>
      </c>
    </row>
    <row r="225" ht="12.75">
      <c r="AH225" s="78">
        <v>940</v>
      </c>
    </row>
    <row r="226" ht="12.75">
      <c r="AH226" s="78">
        <v>945</v>
      </c>
    </row>
    <row r="227" ht="12.75">
      <c r="AH227" s="78">
        <v>950</v>
      </c>
    </row>
    <row r="228" ht="12.75">
      <c r="AH228" s="78">
        <v>955</v>
      </c>
    </row>
    <row r="229" ht="12.75">
      <c r="AH229" s="78">
        <v>960</v>
      </c>
    </row>
    <row r="230" ht="12.75">
      <c r="AH230" s="78">
        <v>965</v>
      </c>
    </row>
    <row r="231" ht="12.75">
      <c r="AH231" s="78">
        <v>970</v>
      </c>
    </row>
    <row r="232" ht="12.75">
      <c r="AH232" s="78">
        <v>975</v>
      </c>
    </row>
    <row r="233" ht="12.75">
      <c r="AH233" s="78">
        <v>980</v>
      </c>
    </row>
    <row r="234" ht="12.75">
      <c r="AH234" s="78">
        <v>985</v>
      </c>
    </row>
    <row r="235" ht="12.75">
      <c r="AH235" s="78">
        <v>990</v>
      </c>
    </row>
    <row r="236" ht="12.75">
      <c r="AH236" s="78">
        <v>995</v>
      </c>
    </row>
    <row r="237" ht="12.75">
      <c r="AH237" s="78">
        <v>1000</v>
      </c>
    </row>
    <row r="238" ht="12.75">
      <c r="AH238" s="78">
        <v>1005</v>
      </c>
    </row>
    <row r="239" ht="12.75">
      <c r="AH239" s="78">
        <v>1010</v>
      </c>
    </row>
    <row r="240" ht="12.75">
      <c r="AH240" s="78">
        <v>1015</v>
      </c>
    </row>
    <row r="241" ht="12.75">
      <c r="AH241" s="78">
        <v>1020</v>
      </c>
    </row>
    <row r="242" ht="12.75">
      <c r="AH242" s="78">
        <v>1025</v>
      </c>
    </row>
    <row r="243" ht="12.75">
      <c r="AH243" s="78">
        <v>1030</v>
      </c>
    </row>
    <row r="244" ht="12.75">
      <c r="AH244" s="78">
        <v>1035</v>
      </c>
    </row>
    <row r="245" ht="12.75">
      <c r="AH245" s="78">
        <v>1040</v>
      </c>
    </row>
    <row r="246" ht="12.75">
      <c r="AH246" s="78">
        <v>1045</v>
      </c>
    </row>
    <row r="247" ht="12.75">
      <c r="AH247" s="78">
        <v>1050</v>
      </c>
    </row>
    <row r="248" ht="12.75">
      <c r="AH248" s="78">
        <v>1055</v>
      </c>
    </row>
    <row r="249" ht="12.75">
      <c r="AH249" s="78">
        <v>1060</v>
      </c>
    </row>
    <row r="250" ht="12.75">
      <c r="AH250" s="78">
        <v>1065</v>
      </c>
    </row>
    <row r="251" ht="12.75">
      <c r="AH251" s="78">
        <v>1070</v>
      </c>
    </row>
    <row r="252" ht="12.75">
      <c r="AH252" s="78">
        <v>1075</v>
      </c>
    </row>
    <row r="253" ht="12.75">
      <c r="AH253" s="78">
        <v>1080</v>
      </c>
    </row>
    <row r="254" ht="12.75">
      <c r="AH254" s="78">
        <v>1085</v>
      </c>
    </row>
    <row r="255" ht="12.75">
      <c r="AH255" s="78">
        <v>1090</v>
      </c>
    </row>
    <row r="256" ht="12.75">
      <c r="AH256" s="78">
        <v>1095</v>
      </c>
    </row>
    <row r="257" ht="12.75">
      <c r="AH257" s="78">
        <v>1100</v>
      </c>
    </row>
    <row r="258" ht="12.75">
      <c r="AH258" s="78">
        <v>1105</v>
      </c>
    </row>
    <row r="259" ht="12.75">
      <c r="AH259" s="78">
        <v>1110</v>
      </c>
    </row>
    <row r="260" ht="12.75">
      <c r="AH260" s="78">
        <v>1115</v>
      </c>
    </row>
    <row r="261" ht="12.75">
      <c r="AH261" s="78">
        <v>1120</v>
      </c>
    </row>
    <row r="262" ht="12.75">
      <c r="AH262" s="78">
        <v>1125</v>
      </c>
    </row>
    <row r="263" ht="12.75">
      <c r="AH263" s="78">
        <v>1130</v>
      </c>
    </row>
    <row r="264" ht="12.75">
      <c r="AH264" s="78">
        <v>1135</v>
      </c>
    </row>
    <row r="265" ht="12.75">
      <c r="AH265" s="78">
        <v>1140</v>
      </c>
    </row>
    <row r="266" ht="12.75">
      <c r="AH266" s="78">
        <v>1145</v>
      </c>
    </row>
    <row r="267" ht="12.75">
      <c r="AH267" s="78">
        <v>1150</v>
      </c>
    </row>
    <row r="268" ht="12.75">
      <c r="AH268" s="78">
        <v>1155</v>
      </c>
    </row>
    <row r="269" ht="12.75">
      <c r="AH269" s="78">
        <v>1160</v>
      </c>
    </row>
    <row r="270" ht="12.75">
      <c r="AH270" s="78">
        <v>1165</v>
      </c>
    </row>
    <row r="271" ht="12.75">
      <c r="AH271" s="78">
        <v>1170</v>
      </c>
    </row>
    <row r="272" ht="12.75">
      <c r="AH272" s="78">
        <v>1175</v>
      </c>
    </row>
    <row r="273" ht="12.75">
      <c r="AH273" s="78">
        <v>1180</v>
      </c>
    </row>
    <row r="274" ht="12.75">
      <c r="AH274" s="78">
        <v>1185</v>
      </c>
    </row>
    <row r="275" ht="12.75">
      <c r="AH275" s="78">
        <v>1190</v>
      </c>
    </row>
    <row r="276" ht="12.75">
      <c r="AH276" s="78">
        <v>1195</v>
      </c>
    </row>
    <row r="277" ht="12.75">
      <c r="AH277" s="78">
        <v>1200</v>
      </c>
    </row>
    <row r="278" ht="12.75">
      <c r="AH278" s="78">
        <v>1205</v>
      </c>
    </row>
    <row r="279" ht="12.75">
      <c r="AH279" s="78">
        <v>1210</v>
      </c>
    </row>
    <row r="280" ht="12.75">
      <c r="AH280" s="78">
        <v>1215</v>
      </c>
    </row>
    <row r="281" ht="12.75">
      <c r="AH281" s="78">
        <v>1220</v>
      </c>
    </row>
    <row r="282" ht="12.75">
      <c r="AH282" s="78">
        <v>1225</v>
      </c>
    </row>
    <row r="283" ht="12.75">
      <c r="AH283" s="78">
        <v>1230</v>
      </c>
    </row>
    <row r="284" ht="12.75">
      <c r="AH284" s="78">
        <v>1235</v>
      </c>
    </row>
    <row r="285" ht="12.75">
      <c r="AH285" s="78">
        <v>1240</v>
      </c>
    </row>
    <row r="286" ht="12.75">
      <c r="AH286" s="78">
        <v>1245</v>
      </c>
    </row>
    <row r="287" ht="12.75">
      <c r="AH287" s="78">
        <v>1250</v>
      </c>
    </row>
    <row r="288" ht="12.75">
      <c r="AH288" s="78">
        <v>1255</v>
      </c>
    </row>
    <row r="289" ht="12.75">
      <c r="AH289" s="78">
        <v>1260</v>
      </c>
    </row>
    <row r="290" ht="12.75">
      <c r="AH290" s="78">
        <v>1265</v>
      </c>
    </row>
    <row r="291" ht="12.75">
      <c r="AH291" s="78">
        <v>1270</v>
      </c>
    </row>
    <row r="292" ht="12.75">
      <c r="AH292" s="78">
        <v>1275</v>
      </c>
    </row>
    <row r="293" ht="12.75">
      <c r="AH293" s="78">
        <v>1280</v>
      </c>
    </row>
    <row r="294" ht="12.75">
      <c r="AH294" s="78">
        <v>1285</v>
      </c>
    </row>
    <row r="295" ht="12.75">
      <c r="AH295" s="78">
        <v>1290</v>
      </c>
    </row>
    <row r="296" ht="12.75">
      <c r="AH296" s="78">
        <v>1295</v>
      </c>
    </row>
    <row r="297" ht="12.75">
      <c r="AH297" s="78">
        <v>1300</v>
      </c>
    </row>
    <row r="298" ht="12.75">
      <c r="AH298" s="78">
        <v>1305</v>
      </c>
    </row>
    <row r="299" ht="12.75">
      <c r="AH299" s="78">
        <v>1310</v>
      </c>
    </row>
    <row r="300" ht="12.75">
      <c r="AH300" s="78">
        <v>1315</v>
      </c>
    </row>
    <row r="301" ht="12.75">
      <c r="AH301" s="78">
        <v>1320</v>
      </c>
    </row>
    <row r="302" ht="12.75">
      <c r="AH302" s="78">
        <v>1325</v>
      </c>
    </row>
    <row r="303" ht="12.75">
      <c r="AH303" s="78">
        <v>1330</v>
      </c>
    </row>
    <row r="304" ht="12.75">
      <c r="AH304" s="78">
        <v>1335</v>
      </c>
    </row>
    <row r="305" ht="12.75">
      <c r="AH305" s="78">
        <v>1340</v>
      </c>
    </row>
    <row r="306" ht="12.75">
      <c r="AH306" s="78">
        <v>1345</v>
      </c>
    </row>
    <row r="307" ht="12.75">
      <c r="AH307" s="78">
        <v>1350</v>
      </c>
    </row>
    <row r="308" ht="12.75">
      <c r="AH308" s="78">
        <v>1355</v>
      </c>
    </row>
    <row r="309" ht="12.75">
      <c r="AH309" s="78">
        <v>1360</v>
      </c>
    </row>
    <row r="310" ht="12.75">
      <c r="AH310" s="78">
        <v>1365</v>
      </c>
    </row>
    <row r="311" ht="12.75">
      <c r="AH311" s="78">
        <v>1370</v>
      </c>
    </row>
    <row r="312" ht="12.75">
      <c r="AH312" s="78">
        <v>1375</v>
      </c>
    </row>
    <row r="313" ht="12.75">
      <c r="AH313" s="78">
        <v>1380</v>
      </c>
    </row>
    <row r="314" ht="12.75">
      <c r="AH314" s="78">
        <v>1385</v>
      </c>
    </row>
    <row r="315" ht="12.75">
      <c r="AH315" s="78">
        <v>1390</v>
      </c>
    </row>
    <row r="316" ht="12.75">
      <c r="AH316" s="78">
        <v>1395</v>
      </c>
    </row>
    <row r="317" ht="12.75">
      <c r="AH317" s="78">
        <v>1400</v>
      </c>
    </row>
    <row r="318" ht="12.75">
      <c r="AH318" s="78">
        <v>1405</v>
      </c>
    </row>
    <row r="319" ht="12.75">
      <c r="AH319" s="78">
        <v>1410</v>
      </c>
    </row>
    <row r="320" ht="12.75">
      <c r="AH320" s="78">
        <v>1415</v>
      </c>
    </row>
    <row r="321" ht="12.75">
      <c r="AH321" s="78">
        <v>1420</v>
      </c>
    </row>
    <row r="322" ht="12.75">
      <c r="AH322" s="78">
        <v>1425</v>
      </c>
    </row>
    <row r="323" ht="12.75">
      <c r="AH323" s="78">
        <v>1430</v>
      </c>
    </row>
    <row r="324" ht="12.75">
      <c r="AH324" s="78">
        <v>1435</v>
      </c>
    </row>
    <row r="325" ht="12.75">
      <c r="AH325" s="78">
        <v>1440</v>
      </c>
    </row>
    <row r="326" ht="12.75">
      <c r="AH326" s="78">
        <v>1445</v>
      </c>
    </row>
    <row r="327" ht="12.75">
      <c r="AH327" s="78">
        <v>1450</v>
      </c>
    </row>
    <row r="328" ht="12.75">
      <c r="AH328" s="78">
        <v>1455</v>
      </c>
    </row>
    <row r="329" ht="12.75">
      <c r="AH329" s="78">
        <v>1460</v>
      </c>
    </row>
    <row r="330" ht="12.75">
      <c r="AH330" s="78">
        <v>1465</v>
      </c>
    </row>
    <row r="331" ht="12.75">
      <c r="AH331" s="78">
        <v>1470</v>
      </c>
    </row>
    <row r="332" ht="12.75">
      <c r="AH332" s="78">
        <v>1475</v>
      </c>
    </row>
    <row r="333" ht="12.75">
      <c r="AH333" s="78">
        <v>1480</v>
      </c>
    </row>
    <row r="334" ht="12.75">
      <c r="AH334" s="78">
        <v>1485</v>
      </c>
    </row>
    <row r="335" ht="12.75">
      <c r="AH335" s="78">
        <v>1490</v>
      </c>
    </row>
    <row r="336" ht="12.75">
      <c r="AH336" s="78">
        <v>1495</v>
      </c>
    </row>
    <row r="337" ht="12.75">
      <c r="AH337" s="78">
        <v>1500</v>
      </c>
    </row>
    <row r="338" ht="12.75">
      <c r="AH338" s="78">
        <v>1505</v>
      </c>
    </row>
    <row r="339" ht="12.75">
      <c r="AH339" s="78">
        <v>1510</v>
      </c>
    </row>
    <row r="340" ht="12.75">
      <c r="AH340" s="78">
        <v>1515</v>
      </c>
    </row>
    <row r="341" ht="12.75">
      <c r="AH341" s="78">
        <v>1520</v>
      </c>
    </row>
    <row r="342" ht="12.75">
      <c r="AH342" s="78">
        <v>1525</v>
      </c>
    </row>
    <row r="343" ht="12.75">
      <c r="AH343" s="78">
        <v>1530</v>
      </c>
    </row>
    <row r="344" ht="12.75">
      <c r="AH344" s="78">
        <v>1535</v>
      </c>
    </row>
    <row r="345" ht="12.75">
      <c r="AH345" s="78">
        <v>1540</v>
      </c>
    </row>
    <row r="346" ht="12.75">
      <c r="AH346" s="78">
        <v>1545</v>
      </c>
    </row>
    <row r="347" ht="12.75">
      <c r="AH347" s="78">
        <v>1550</v>
      </c>
    </row>
    <row r="348" ht="12.75">
      <c r="AH348" s="78">
        <v>1555</v>
      </c>
    </row>
    <row r="349" ht="12.75">
      <c r="AH349" s="78">
        <v>1560</v>
      </c>
    </row>
    <row r="350" ht="12.75">
      <c r="AH350" s="78">
        <v>1565</v>
      </c>
    </row>
    <row r="351" ht="12.75">
      <c r="AH351" s="78">
        <v>1570</v>
      </c>
    </row>
    <row r="352" ht="12.75">
      <c r="AH352" s="78">
        <v>1575</v>
      </c>
    </row>
    <row r="353" ht="12.75">
      <c r="AH353" s="78">
        <v>1580</v>
      </c>
    </row>
    <row r="354" ht="12.75">
      <c r="AH354" s="78">
        <v>1585</v>
      </c>
    </row>
    <row r="355" ht="12.75">
      <c r="AH355" s="78">
        <v>1590</v>
      </c>
    </row>
    <row r="356" ht="12.75">
      <c r="AH356" s="78">
        <v>1595</v>
      </c>
    </row>
    <row r="357" ht="12.75">
      <c r="AH357" s="78">
        <v>1600</v>
      </c>
    </row>
    <row r="358" ht="12.75">
      <c r="AH358" s="78">
        <v>1605</v>
      </c>
    </row>
    <row r="359" ht="12.75">
      <c r="AH359" s="78">
        <v>1610</v>
      </c>
    </row>
    <row r="360" ht="12.75">
      <c r="AH360" s="78">
        <v>1615</v>
      </c>
    </row>
    <row r="361" ht="12.75">
      <c r="AH361" s="78">
        <v>1620</v>
      </c>
    </row>
    <row r="362" ht="12.75">
      <c r="AH362" s="78">
        <v>1625</v>
      </c>
    </row>
    <row r="363" ht="12.75">
      <c r="AH363" s="78">
        <v>1630</v>
      </c>
    </row>
    <row r="364" ht="12.75">
      <c r="AH364" s="78">
        <v>1635</v>
      </c>
    </row>
    <row r="365" ht="12.75">
      <c r="AH365" s="78">
        <v>1640</v>
      </c>
    </row>
    <row r="366" ht="12.75">
      <c r="AH366" s="78">
        <v>1645</v>
      </c>
    </row>
    <row r="367" ht="12.75">
      <c r="AH367" s="78">
        <v>1650</v>
      </c>
    </row>
    <row r="368" ht="12.75">
      <c r="AH368" s="78">
        <v>1655</v>
      </c>
    </row>
    <row r="369" ht="12.75">
      <c r="AH369" s="78">
        <v>1660</v>
      </c>
    </row>
    <row r="370" ht="12.75">
      <c r="AH370" s="78">
        <v>1665</v>
      </c>
    </row>
    <row r="371" ht="12.75">
      <c r="AH371" s="78">
        <v>1670</v>
      </c>
    </row>
    <row r="372" ht="12.75">
      <c r="AH372" s="78">
        <v>1675</v>
      </c>
    </row>
    <row r="373" ht="12.75">
      <c r="AH373" s="78">
        <v>1680</v>
      </c>
    </row>
    <row r="374" ht="12.75">
      <c r="AH374" s="78">
        <v>1685</v>
      </c>
    </row>
    <row r="375" ht="12.75">
      <c r="AH375" s="78">
        <v>1690</v>
      </c>
    </row>
    <row r="376" ht="12.75">
      <c r="AH376" s="78">
        <v>1695</v>
      </c>
    </row>
    <row r="377" ht="12.75">
      <c r="AH377" s="78">
        <v>1700</v>
      </c>
    </row>
    <row r="378" ht="12.75">
      <c r="AH378" s="78">
        <v>1705</v>
      </c>
    </row>
    <row r="379" ht="12.75">
      <c r="AH379" s="78">
        <v>1710</v>
      </c>
    </row>
    <row r="380" ht="12.75">
      <c r="AH380" s="78">
        <v>1715</v>
      </c>
    </row>
    <row r="381" ht="12.75">
      <c r="AH381" s="78">
        <v>1720</v>
      </c>
    </row>
    <row r="382" ht="12.75">
      <c r="AH382" s="78">
        <v>1725</v>
      </c>
    </row>
    <row r="383" ht="12.75">
      <c r="AH383" s="78">
        <v>1730</v>
      </c>
    </row>
    <row r="384" ht="12.75">
      <c r="AH384" s="78">
        <v>1735</v>
      </c>
    </row>
    <row r="385" ht="12.75">
      <c r="AH385" s="78">
        <v>1740</v>
      </c>
    </row>
    <row r="386" ht="12.75">
      <c r="AH386" s="78">
        <v>1745</v>
      </c>
    </row>
    <row r="387" ht="12.75">
      <c r="AH387" s="78">
        <v>1750</v>
      </c>
    </row>
    <row r="388" ht="12.75">
      <c r="AH388" s="78">
        <v>1755</v>
      </c>
    </row>
    <row r="389" ht="12.75">
      <c r="AH389" s="78">
        <v>1760</v>
      </c>
    </row>
    <row r="390" ht="12.75">
      <c r="AH390" s="78">
        <v>1765</v>
      </c>
    </row>
    <row r="391" ht="12.75">
      <c r="AH391" s="78">
        <v>1770</v>
      </c>
    </row>
    <row r="392" ht="12.75">
      <c r="AH392" s="78">
        <v>1775</v>
      </c>
    </row>
    <row r="393" ht="12.75">
      <c r="AH393" s="78">
        <v>1780</v>
      </c>
    </row>
    <row r="394" ht="12.75">
      <c r="AH394" s="78">
        <v>1785</v>
      </c>
    </row>
    <row r="395" ht="12.75">
      <c r="AH395" s="78">
        <v>1790</v>
      </c>
    </row>
    <row r="396" ht="12.75">
      <c r="AH396" s="78">
        <v>1795</v>
      </c>
    </row>
    <row r="397" ht="12.75">
      <c r="AH397" s="78">
        <v>1800</v>
      </c>
    </row>
    <row r="398" ht="12.75">
      <c r="AH398" s="78">
        <v>1805</v>
      </c>
    </row>
    <row r="399" ht="12.75">
      <c r="AH399" s="78">
        <v>1810</v>
      </c>
    </row>
    <row r="400" ht="12.75">
      <c r="AH400" s="78">
        <v>1815</v>
      </c>
    </row>
    <row r="401" ht="12.75">
      <c r="AH401" s="78">
        <v>1820</v>
      </c>
    </row>
    <row r="402" ht="12.75">
      <c r="AH402" s="78">
        <v>1825</v>
      </c>
    </row>
    <row r="403" ht="12.75">
      <c r="AH403" s="78">
        <v>1830</v>
      </c>
    </row>
    <row r="404" ht="12.75">
      <c r="AH404" s="78">
        <v>1835</v>
      </c>
    </row>
    <row r="405" ht="12.75">
      <c r="AH405" s="78">
        <v>1840</v>
      </c>
    </row>
    <row r="406" ht="12.75">
      <c r="AH406" s="78">
        <v>1845</v>
      </c>
    </row>
    <row r="407" ht="12.75">
      <c r="AH407" s="78">
        <v>1850</v>
      </c>
    </row>
    <row r="408" ht="12.75">
      <c r="AH408" s="78">
        <v>1855</v>
      </c>
    </row>
    <row r="409" ht="12.75">
      <c r="AH409" s="78">
        <v>1860</v>
      </c>
    </row>
    <row r="410" ht="12.75">
      <c r="AH410" s="78">
        <v>1865</v>
      </c>
    </row>
    <row r="411" ht="12.75">
      <c r="AH411" s="78">
        <v>1870</v>
      </c>
    </row>
    <row r="412" ht="12.75">
      <c r="AH412" s="78">
        <v>1875</v>
      </c>
    </row>
    <row r="413" ht="12.75">
      <c r="AH413" s="78">
        <v>1880</v>
      </c>
    </row>
    <row r="414" ht="12.75">
      <c r="AH414" s="78">
        <v>1885</v>
      </c>
    </row>
    <row r="415" ht="12.75">
      <c r="AH415" s="78">
        <v>1890</v>
      </c>
    </row>
    <row r="416" ht="12.75">
      <c r="AH416" s="78">
        <v>1895</v>
      </c>
    </row>
    <row r="417" ht="12.75">
      <c r="AH417" s="78">
        <v>1900</v>
      </c>
    </row>
    <row r="418" ht="12.75">
      <c r="AH418" s="78">
        <v>1905</v>
      </c>
    </row>
    <row r="419" ht="12.75">
      <c r="AH419" s="78">
        <v>1910</v>
      </c>
    </row>
    <row r="420" ht="12.75">
      <c r="AH420" s="78">
        <v>1915</v>
      </c>
    </row>
    <row r="421" ht="12.75">
      <c r="AH421" s="78">
        <v>1920</v>
      </c>
    </row>
    <row r="422" ht="12.75">
      <c r="AH422" s="78">
        <v>1925</v>
      </c>
    </row>
    <row r="423" ht="12.75">
      <c r="AH423" s="78">
        <v>1930</v>
      </c>
    </row>
    <row r="424" ht="12.75">
      <c r="AH424" s="78">
        <v>1935</v>
      </c>
    </row>
    <row r="425" ht="12.75">
      <c r="AH425" s="78">
        <v>1940</v>
      </c>
    </row>
    <row r="426" ht="12.75">
      <c r="AH426" s="78">
        <v>1945</v>
      </c>
    </row>
    <row r="427" ht="12.75">
      <c r="AH427" s="78">
        <v>1950</v>
      </c>
    </row>
    <row r="428" ht="12.75">
      <c r="AH428" s="78">
        <v>1955</v>
      </c>
    </row>
    <row r="429" ht="12.75">
      <c r="AH429" s="78">
        <v>1960</v>
      </c>
    </row>
    <row r="430" ht="12.75">
      <c r="AH430" s="78">
        <v>1965</v>
      </c>
    </row>
    <row r="431" ht="12.75">
      <c r="AH431" s="78">
        <v>1970</v>
      </c>
    </row>
    <row r="432" ht="12.75">
      <c r="AH432" s="78">
        <v>1975</v>
      </c>
    </row>
    <row r="433" ht="12.75">
      <c r="AH433" s="78">
        <v>1980</v>
      </c>
    </row>
    <row r="434" ht="12.75">
      <c r="AH434" s="78">
        <v>1985</v>
      </c>
    </row>
    <row r="435" ht="12.75">
      <c r="AH435" s="78">
        <v>1990</v>
      </c>
    </row>
    <row r="436" ht="12.75">
      <c r="AH436" s="78">
        <v>1995</v>
      </c>
    </row>
    <row r="437" ht="12.75">
      <c r="AH437" s="78">
        <v>2000</v>
      </c>
    </row>
  </sheetData>
  <sheetProtection selectLockedCells="1"/>
  <protectedRanges>
    <protectedRange sqref="A9:L33" name="Range1"/>
  </protectedRanges>
  <mergeCells count="18">
    <mergeCell ref="A33:G33"/>
    <mergeCell ref="H33:J33"/>
    <mergeCell ref="Z36:AG36"/>
    <mergeCell ref="A34:G34"/>
    <mergeCell ref="H34:J34"/>
    <mergeCell ref="A35:G35"/>
    <mergeCell ref="H35:J35"/>
    <mergeCell ref="A36:G36"/>
    <mergeCell ref="H36:J36"/>
    <mergeCell ref="T36:Y36"/>
    <mergeCell ref="B7:J7"/>
    <mergeCell ref="A8:L8"/>
    <mergeCell ref="A1:L1"/>
    <mergeCell ref="A2:L2"/>
    <mergeCell ref="A3:L3"/>
    <mergeCell ref="B4:J4"/>
    <mergeCell ref="B5:J5"/>
    <mergeCell ref="B6:J6"/>
  </mergeCells>
  <conditionalFormatting sqref="K38:K91">
    <cfRule type="cellIs" priority="1" dxfId="0" operator="lessThan" stopIfTrue="1">
      <formula>$K$34</formula>
    </cfRule>
  </conditionalFormatting>
  <dataValidations count="8">
    <dataValidation type="whole" allowBlank="1" showInputMessage="1" showErrorMessage="1" errorTitle="Segment Length / Load" error="Enter whole numbers only." sqref="F38:G91">
      <formula1>0</formula1>
      <formula2>20000</formula2>
    </dataValidation>
    <dataValidation type="list" allowBlank="1" showInputMessage="1" showErrorMessage="1" sqref="K36">
      <formula1>"7,8,9,10,11,12"</formula1>
    </dataValidation>
    <dataValidation type="list" allowBlank="1" showInputMessage="1" showErrorMessage="1" sqref="K35">
      <formula1>"6,7,8,9,10,11,12,13,14,28,56,140"</formula1>
    </dataValidation>
    <dataValidation type="list" allowBlank="1" showInputMessage="1" showErrorMessage="1" sqref="K34">
      <formula1>"5,5.5,6,6.5,7,8,9,10,10.5,11,12,28"</formula1>
    </dataValidation>
    <dataValidation type="list" allowBlank="1" showInputMessage="1" showErrorMessage="1" sqref="B38:B91">
      <formula1>$N$36:$N$91</formula1>
    </dataValidation>
    <dataValidation type="list" allowBlank="1" showInputMessage="1" showErrorMessage="1" sqref="D38:D91">
      <formula1>".5,.75,1,1.25,1.5,2,3,4"</formula1>
    </dataValidation>
    <dataValidation type="list" allowBlank="1" showInputMessage="1" showErrorMessage="1" sqref="E38:E91">
      <formula1>"Gastite,Rigid"</formula1>
    </dataValidation>
    <dataValidation type="list" showInputMessage="1" showErrorMessage="1" sqref="K33">
      <formula1>"NG,LPG"</formula1>
    </dataValidation>
  </dataValidations>
  <hyperlinks>
    <hyperlink ref="A2" r:id="rId1" display="www.gastite.com"/>
  </hyperlinks>
  <printOptions/>
  <pageMargins left="0.75" right="0.75" top="1" bottom="1" header="0.5" footer="0.5"/>
  <pageSetup orientation="portrait" paperSize="9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36"/>
  <sheetViews>
    <sheetView zoomScale="90" zoomScaleNormal="90" zoomScalePageLayoutView="0" workbookViewId="0" topLeftCell="A13">
      <selection activeCell="K34" sqref="K34"/>
    </sheetView>
  </sheetViews>
  <sheetFormatPr defaultColWidth="9.140625" defaultRowHeight="12.75"/>
  <cols>
    <col min="1" max="1" width="11.140625" style="0" customWidth="1"/>
    <col min="2" max="2" width="8.57421875" style="0" customWidth="1"/>
    <col min="3" max="3" width="15.57421875" style="0" customWidth="1"/>
    <col min="4" max="5" width="7.57421875" style="0" customWidth="1"/>
    <col min="6" max="6" width="9.7109375" style="0" customWidth="1"/>
    <col min="7" max="7" width="9.421875" style="0" customWidth="1"/>
    <col min="8" max="8" width="10.421875" style="0" customWidth="1"/>
    <col min="9" max="9" width="9.28125" style="0" customWidth="1"/>
    <col min="10" max="10" width="11.421875" style="0" customWidth="1"/>
    <col min="11" max="11" width="11.00390625" style="0" customWidth="1"/>
    <col min="12" max="12" width="30.421875" style="0" customWidth="1"/>
    <col min="13" max="13" width="1.8515625" style="0" hidden="1" customWidth="1"/>
    <col min="14" max="14" width="3.7109375" style="50" hidden="1" customWidth="1"/>
    <col min="15" max="15" width="6.421875" style="50" hidden="1" customWidth="1"/>
    <col min="16" max="16" width="2.421875" style="0" hidden="1" customWidth="1"/>
    <col min="17" max="17" width="5.7109375" style="39" hidden="1" customWidth="1"/>
    <col min="18" max="19" width="5.7109375" style="40" hidden="1" customWidth="1"/>
    <col min="20" max="26" width="6.421875" style="41" hidden="1" customWidth="1"/>
    <col min="27" max="33" width="5.7109375" style="41" hidden="1" customWidth="1"/>
    <col min="34" max="34" width="8.421875" style="0" hidden="1" customWidth="1"/>
    <col min="35" max="67" width="6.57421875" style="0" bestFit="1" customWidth="1"/>
    <col min="68" max="71" width="9.421875" style="0" bestFit="1" customWidth="1"/>
  </cols>
  <sheetData>
    <row r="1" spans="1:254" s="1" customFormat="1" ht="51.75" customHeight="1">
      <c r="A1" s="139" t="s">
        <v>100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1"/>
      <c r="M1" s="19"/>
      <c r="N1" s="50"/>
      <c r="O1" s="50"/>
      <c r="P1" s="19"/>
      <c r="Q1" s="41"/>
      <c r="R1" s="41"/>
      <c r="S1" s="41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9"/>
      <c r="BQ1" s="29"/>
      <c r="BR1" s="29"/>
      <c r="BS1" s="29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</row>
    <row r="2" spans="1:71" s="99" customFormat="1" ht="18">
      <c r="A2" s="145" t="s">
        <v>99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  <c r="M2" s="93"/>
      <c r="N2" s="94"/>
      <c r="O2" s="94"/>
      <c r="P2" s="93"/>
      <c r="Q2" s="95"/>
      <c r="R2" s="95"/>
      <c r="S2" s="95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8"/>
      <c r="BQ2" s="98"/>
      <c r="BR2" s="98"/>
      <c r="BS2" s="98"/>
    </row>
    <row r="3" spans="1:71" s="99" customFormat="1" ht="15.75">
      <c r="A3" s="142" t="s">
        <v>98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  <c r="M3" s="93"/>
      <c r="N3" s="94"/>
      <c r="O3" s="94"/>
      <c r="P3" s="93"/>
      <c r="Q3" s="95"/>
      <c r="R3" s="95"/>
      <c r="S3" s="95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8"/>
      <c r="BQ3" s="98"/>
      <c r="BR3" s="98"/>
      <c r="BS3" s="98"/>
    </row>
    <row r="4" spans="1:71" s="1" customFormat="1" ht="13.5">
      <c r="A4" s="100" t="s">
        <v>0</v>
      </c>
      <c r="B4" s="148"/>
      <c r="C4" s="149"/>
      <c r="D4" s="149"/>
      <c r="E4" s="149"/>
      <c r="F4" s="149"/>
      <c r="G4" s="149"/>
      <c r="H4" s="149"/>
      <c r="I4" s="149"/>
      <c r="J4" s="150"/>
      <c r="K4" s="101" t="s">
        <v>1</v>
      </c>
      <c r="L4" s="102"/>
      <c r="M4" s="21"/>
      <c r="N4" s="50"/>
      <c r="O4" s="50"/>
      <c r="P4" s="21"/>
      <c r="Q4" s="41"/>
      <c r="R4" s="41"/>
      <c r="S4" s="41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28"/>
      <c r="BQ4" s="28"/>
      <c r="BR4" s="28"/>
      <c r="BS4" s="28"/>
    </row>
    <row r="5" spans="1:71" s="1" customFormat="1" ht="13.5">
      <c r="A5" s="63" t="s">
        <v>2</v>
      </c>
      <c r="B5" s="135"/>
      <c r="C5" s="136"/>
      <c r="D5" s="136"/>
      <c r="E5" s="136"/>
      <c r="F5" s="136"/>
      <c r="G5" s="136"/>
      <c r="H5" s="136"/>
      <c r="I5" s="136"/>
      <c r="J5" s="137"/>
      <c r="K5" s="65" t="s">
        <v>34</v>
      </c>
      <c r="L5" s="60"/>
      <c r="M5" s="22"/>
      <c r="N5" s="50"/>
      <c r="O5" s="50"/>
      <c r="P5" s="22"/>
      <c r="Q5" s="41"/>
      <c r="R5" s="41"/>
      <c r="S5" s="41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28"/>
      <c r="BQ5" s="28"/>
      <c r="BR5" s="28"/>
      <c r="BS5" s="28"/>
    </row>
    <row r="6" spans="1:71" s="1" customFormat="1" ht="13.5">
      <c r="A6" s="64" t="s">
        <v>52</v>
      </c>
      <c r="B6" s="135"/>
      <c r="C6" s="136"/>
      <c r="D6" s="136"/>
      <c r="E6" s="136"/>
      <c r="F6" s="136"/>
      <c r="G6" s="136"/>
      <c r="H6" s="136"/>
      <c r="I6" s="136"/>
      <c r="J6" s="137"/>
      <c r="K6" s="65" t="s">
        <v>35</v>
      </c>
      <c r="L6" s="60"/>
      <c r="M6" s="20"/>
      <c r="N6" s="50"/>
      <c r="O6" s="50"/>
      <c r="P6" s="20"/>
      <c r="Q6" s="41"/>
      <c r="R6" s="41"/>
      <c r="S6" s="41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28"/>
      <c r="BQ6" s="28"/>
      <c r="BR6" s="28"/>
      <c r="BS6" s="28"/>
    </row>
    <row r="7" spans="1:71" s="1" customFormat="1" ht="13.5">
      <c r="A7" s="62" t="s">
        <v>3</v>
      </c>
      <c r="B7" s="138" t="s">
        <v>101</v>
      </c>
      <c r="C7" s="136"/>
      <c r="D7" s="136"/>
      <c r="E7" s="136"/>
      <c r="F7" s="136"/>
      <c r="G7" s="136"/>
      <c r="H7" s="136"/>
      <c r="I7" s="136"/>
      <c r="J7" s="137"/>
      <c r="K7" s="65" t="s">
        <v>36</v>
      </c>
      <c r="L7" s="60"/>
      <c r="M7" s="20"/>
      <c r="N7" s="50"/>
      <c r="O7" s="50"/>
      <c r="P7" s="20"/>
      <c r="Q7" s="41"/>
      <c r="R7" s="41"/>
      <c r="S7" s="41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28"/>
      <c r="BQ7" s="28"/>
      <c r="BR7" s="28"/>
      <c r="BS7" s="28"/>
    </row>
    <row r="8" spans="1:71" ht="18" customHeight="1">
      <c r="A8" s="151" t="s">
        <v>33</v>
      </c>
      <c r="B8" s="151"/>
      <c r="C8" s="151"/>
      <c r="D8" s="152"/>
      <c r="E8" s="152"/>
      <c r="F8" s="152"/>
      <c r="G8" s="152"/>
      <c r="H8" s="152"/>
      <c r="I8" s="152"/>
      <c r="J8" s="152"/>
      <c r="K8" s="152"/>
      <c r="L8" s="152"/>
      <c r="M8" s="23"/>
      <c r="P8" s="23"/>
      <c r="U8" s="39"/>
      <c r="V8" s="40"/>
      <c r="W8" s="40"/>
      <c r="X8" s="40"/>
      <c r="Y8" s="40"/>
      <c r="Z8" s="40"/>
      <c r="AA8" s="42"/>
      <c r="AB8" s="42"/>
      <c r="AC8" s="42"/>
      <c r="AD8" s="42"/>
      <c r="AE8" s="42"/>
      <c r="AF8" s="42"/>
      <c r="AG8" s="4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28"/>
      <c r="BQ8" s="28"/>
      <c r="BR8" s="28"/>
      <c r="BS8" s="28"/>
    </row>
    <row r="9" spans="1:71" ht="18" customHeight="1">
      <c r="A9" s="103"/>
      <c r="B9" s="104"/>
      <c r="C9" s="104"/>
      <c r="D9" s="105"/>
      <c r="E9" s="105"/>
      <c r="F9" s="105"/>
      <c r="G9" s="105"/>
      <c r="H9" s="105"/>
      <c r="I9" s="105"/>
      <c r="J9" s="105"/>
      <c r="K9" s="105"/>
      <c r="L9" s="106"/>
      <c r="M9" s="23"/>
      <c r="P9" s="23"/>
      <c r="U9" s="39"/>
      <c r="V9" s="40"/>
      <c r="W9" s="40"/>
      <c r="X9" s="40"/>
      <c r="Y9" s="40"/>
      <c r="Z9" s="40"/>
      <c r="AA9" s="42"/>
      <c r="AB9" s="42"/>
      <c r="AC9" s="42"/>
      <c r="AD9" s="42"/>
      <c r="AE9" s="42"/>
      <c r="AF9" s="42"/>
      <c r="AG9" s="4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28"/>
      <c r="BQ9" s="28"/>
      <c r="BR9" s="28"/>
      <c r="BS9" s="28"/>
    </row>
    <row r="10" spans="1:71" ht="18" customHeight="1">
      <c r="A10" s="107"/>
      <c r="B10" s="108"/>
      <c r="C10" s="108"/>
      <c r="D10" s="109"/>
      <c r="E10" s="109"/>
      <c r="F10" s="109"/>
      <c r="G10" s="109"/>
      <c r="H10" s="109"/>
      <c r="I10" s="109"/>
      <c r="J10" s="109"/>
      <c r="K10" s="109"/>
      <c r="L10" s="110"/>
      <c r="M10" s="23"/>
      <c r="P10" s="23"/>
      <c r="U10" s="39"/>
      <c r="V10" s="40"/>
      <c r="W10" s="40"/>
      <c r="X10" s="40"/>
      <c r="Y10" s="40"/>
      <c r="Z10" s="40"/>
      <c r="AA10" s="42"/>
      <c r="AB10" s="42"/>
      <c r="AC10" s="42"/>
      <c r="AD10" s="42"/>
      <c r="AE10" s="42"/>
      <c r="AF10" s="42"/>
      <c r="AG10" s="4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28"/>
      <c r="BQ10" s="28"/>
      <c r="BR10" s="28"/>
      <c r="BS10" s="28"/>
    </row>
    <row r="11" spans="1:71" ht="18" customHeight="1">
      <c r="A11" s="107"/>
      <c r="B11" s="108"/>
      <c r="C11" s="108"/>
      <c r="D11" s="109"/>
      <c r="E11" s="109"/>
      <c r="F11" s="109"/>
      <c r="G11" s="109"/>
      <c r="H11" s="109"/>
      <c r="I11" s="109"/>
      <c r="J11" s="109"/>
      <c r="K11" s="109"/>
      <c r="L11" s="110"/>
      <c r="M11" s="23"/>
      <c r="P11" s="23"/>
      <c r="U11" s="39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28"/>
      <c r="BQ11" s="28"/>
      <c r="BR11" s="28"/>
      <c r="BS11" s="28"/>
    </row>
    <row r="12" spans="1:71" ht="18" customHeight="1">
      <c r="A12" s="107"/>
      <c r="B12" s="108"/>
      <c r="C12" s="108"/>
      <c r="D12" s="109"/>
      <c r="E12" s="109"/>
      <c r="F12" s="109"/>
      <c r="G12" s="109"/>
      <c r="H12" s="109"/>
      <c r="I12" s="109"/>
      <c r="J12" s="109"/>
      <c r="K12" s="109"/>
      <c r="L12" s="110"/>
      <c r="M12" s="23"/>
      <c r="P12" s="23"/>
      <c r="U12" s="39"/>
      <c r="V12" s="40"/>
      <c r="W12" s="40"/>
      <c r="X12" s="40"/>
      <c r="Y12" s="40"/>
      <c r="Z12" s="40"/>
      <c r="AA12" s="42"/>
      <c r="AB12" s="42"/>
      <c r="AC12" s="42"/>
      <c r="AD12" s="42"/>
      <c r="AE12" s="42"/>
      <c r="AF12" s="42"/>
      <c r="AG12" s="4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28"/>
      <c r="BQ12" s="28"/>
      <c r="BR12" s="28"/>
      <c r="BS12" s="28"/>
    </row>
    <row r="13" spans="1:71" ht="18" customHeight="1">
      <c r="A13" s="107"/>
      <c r="B13" s="108"/>
      <c r="C13" s="108"/>
      <c r="D13" s="109"/>
      <c r="E13" s="109"/>
      <c r="F13" s="109"/>
      <c r="G13" s="109"/>
      <c r="H13" s="109"/>
      <c r="I13" s="109"/>
      <c r="J13" s="109"/>
      <c r="K13" s="109"/>
      <c r="L13" s="110"/>
      <c r="M13" s="23"/>
      <c r="P13" s="23"/>
      <c r="U13" s="39"/>
      <c r="V13" s="40"/>
      <c r="W13" s="40"/>
      <c r="X13" s="40"/>
      <c r="Y13" s="40"/>
      <c r="Z13" s="40"/>
      <c r="AA13" s="42"/>
      <c r="AB13" s="42"/>
      <c r="AC13" s="42"/>
      <c r="AD13" s="42"/>
      <c r="AE13" s="42"/>
      <c r="AF13" s="42"/>
      <c r="AG13" s="4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28"/>
      <c r="BQ13" s="28"/>
      <c r="BR13" s="28"/>
      <c r="BS13" s="28"/>
    </row>
    <row r="14" spans="1:71" ht="18" customHeight="1">
      <c r="A14" s="107"/>
      <c r="B14" s="108"/>
      <c r="C14" s="108"/>
      <c r="D14" s="109"/>
      <c r="E14" s="109"/>
      <c r="F14" s="109"/>
      <c r="G14" s="109"/>
      <c r="H14" s="109"/>
      <c r="I14" s="109"/>
      <c r="J14" s="109"/>
      <c r="K14" s="109"/>
      <c r="L14" s="110"/>
      <c r="M14" s="23"/>
      <c r="P14" s="23"/>
      <c r="U14" s="39"/>
      <c r="V14" s="40"/>
      <c r="W14" s="40"/>
      <c r="X14" s="40"/>
      <c r="Y14" s="40"/>
      <c r="Z14" s="40"/>
      <c r="AA14" s="42"/>
      <c r="AB14" s="42"/>
      <c r="AC14" s="42"/>
      <c r="AD14" s="42"/>
      <c r="AE14" s="42"/>
      <c r="AF14" s="42"/>
      <c r="AG14" s="4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28"/>
      <c r="BQ14" s="28"/>
      <c r="BR14" s="28"/>
      <c r="BS14" s="28"/>
    </row>
    <row r="15" spans="1:71" ht="18" customHeight="1">
      <c r="A15" s="107"/>
      <c r="B15" s="108"/>
      <c r="C15" s="108"/>
      <c r="D15" s="109"/>
      <c r="E15" s="109"/>
      <c r="F15" s="109"/>
      <c r="G15" s="109"/>
      <c r="H15" s="109"/>
      <c r="I15" s="109"/>
      <c r="J15" s="109"/>
      <c r="K15" s="109"/>
      <c r="L15" s="110"/>
      <c r="M15" s="23"/>
      <c r="P15" s="23"/>
      <c r="U15" s="39"/>
      <c r="V15" s="40"/>
      <c r="W15" s="40"/>
      <c r="X15" s="40"/>
      <c r="Y15" s="40"/>
      <c r="Z15" s="40"/>
      <c r="AA15" s="42"/>
      <c r="AB15" s="42"/>
      <c r="AC15" s="42"/>
      <c r="AD15" s="42"/>
      <c r="AE15" s="42"/>
      <c r="AF15" s="42"/>
      <c r="AG15" s="4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28"/>
      <c r="BQ15" s="28"/>
      <c r="BR15" s="28"/>
      <c r="BS15" s="28"/>
    </row>
    <row r="16" spans="1:71" ht="18" customHeight="1">
      <c r="A16" s="107"/>
      <c r="B16" s="108"/>
      <c r="C16" s="108"/>
      <c r="D16" s="109"/>
      <c r="E16" s="109"/>
      <c r="F16" s="109"/>
      <c r="G16" s="109"/>
      <c r="H16" s="109"/>
      <c r="I16" s="109"/>
      <c r="J16" s="109"/>
      <c r="K16" s="109"/>
      <c r="L16" s="110"/>
      <c r="M16" s="23"/>
      <c r="P16" s="23"/>
      <c r="U16" s="39"/>
      <c r="V16" s="40"/>
      <c r="W16" s="40"/>
      <c r="X16" s="40"/>
      <c r="Y16" s="40"/>
      <c r="Z16" s="40"/>
      <c r="AA16" s="42"/>
      <c r="AB16" s="42"/>
      <c r="AC16" s="42"/>
      <c r="AD16" s="42"/>
      <c r="AE16" s="42"/>
      <c r="AF16" s="42"/>
      <c r="AG16" s="4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28"/>
      <c r="BQ16" s="28"/>
      <c r="BR16" s="28"/>
      <c r="BS16" s="28"/>
    </row>
    <row r="17" spans="1:71" ht="18" customHeight="1">
      <c r="A17" s="107"/>
      <c r="B17" s="108"/>
      <c r="C17" s="108"/>
      <c r="D17" s="109"/>
      <c r="E17" s="109"/>
      <c r="F17" s="109"/>
      <c r="G17" s="109"/>
      <c r="H17" s="109"/>
      <c r="I17" s="109"/>
      <c r="J17" s="109"/>
      <c r="K17" s="109"/>
      <c r="L17" s="110"/>
      <c r="M17" s="23"/>
      <c r="P17" s="23"/>
      <c r="U17" s="39"/>
      <c r="V17" s="40"/>
      <c r="W17" s="40"/>
      <c r="X17" s="40"/>
      <c r="Y17" s="40"/>
      <c r="Z17" s="40"/>
      <c r="AA17" s="42"/>
      <c r="AB17" s="42"/>
      <c r="AC17" s="42"/>
      <c r="AD17" s="42"/>
      <c r="AE17" s="42"/>
      <c r="AF17" s="42"/>
      <c r="AG17" s="4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28"/>
      <c r="BQ17" s="28"/>
      <c r="BR17" s="28"/>
      <c r="BS17" s="28"/>
    </row>
    <row r="18" spans="1:71" ht="18" customHeight="1">
      <c r="A18" s="107"/>
      <c r="B18" s="108"/>
      <c r="C18" s="108"/>
      <c r="D18" s="109"/>
      <c r="E18" s="109"/>
      <c r="F18" s="109"/>
      <c r="G18" s="109"/>
      <c r="H18" s="109"/>
      <c r="I18" s="109"/>
      <c r="J18" s="109"/>
      <c r="K18" s="109"/>
      <c r="L18" s="110"/>
      <c r="M18" s="23"/>
      <c r="P18" s="23"/>
      <c r="U18" s="39"/>
      <c r="V18" s="40"/>
      <c r="W18" s="40"/>
      <c r="X18" s="40"/>
      <c r="Y18" s="40"/>
      <c r="Z18" s="40"/>
      <c r="AA18" s="42"/>
      <c r="AB18" s="42"/>
      <c r="AC18" s="42"/>
      <c r="AD18" s="42"/>
      <c r="AE18" s="42"/>
      <c r="AF18" s="42"/>
      <c r="AG18" s="4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28"/>
      <c r="BQ18" s="28"/>
      <c r="BR18" s="28"/>
      <c r="BS18" s="28"/>
    </row>
    <row r="19" spans="1:71" ht="18" customHeight="1">
      <c r="A19" s="107"/>
      <c r="B19" s="108"/>
      <c r="C19" s="108"/>
      <c r="D19" s="109"/>
      <c r="E19" s="109"/>
      <c r="F19" s="109"/>
      <c r="G19" s="109"/>
      <c r="H19" s="109"/>
      <c r="I19" s="109"/>
      <c r="J19" s="109"/>
      <c r="K19" s="109"/>
      <c r="L19" s="110"/>
      <c r="M19" s="23"/>
      <c r="P19" s="23"/>
      <c r="U19" s="39"/>
      <c r="V19" s="40"/>
      <c r="W19" s="40"/>
      <c r="X19" s="40"/>
      <c r="Y19" s="40"/>
      <c r="Z19" s="40"/>
      <c r="AA19" s="42"/>
      <c r="AB19" s="42"/>
      <c r="AC19" s="42"/>
      <c r="AD19" s="42"/>
      <c r="AE19" s="42"/>
      <c r="AF19" s="42"/>
      <c r="AG19" s="4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28"/>
      <c r="BQ19" s="28"/>
      <c r="BR19" s="28"/>
      <c r="BS19" s="28"/>
    </row>
    <row r="20" spans="1:71" ht="18" customHeight="1">
      <c r="A20" s="107"/>
      <c r="B20" s="108"/>
      <c r="C20" s="108"/>
      <c r="D20" s="109"/>
      <c r="E20" s="109"/>
      <c r="F20" s="109"/>
      <c r="G20" s="109"/>
      <c r="H20" s="109"/>
      <c r="I20" s="109"/>
      <c r="J20" s="109"/>
      <c r="K20" s="109"/>
      <c r="L20" s="110"/>
      <c r="M20" s="23"/>
      <c r="P20" s="23"/>
      <c r="U20" s="39"/>
      <c r="V20" s="40"/>
      <c r="W20" s="40"/>
      <c r="X20" s="40"/>
      <c r="Y20" s="40"/>
      <c r="Z20" s="40"/>
      <c r="AA20" s="42"/>
      <c r="AB20" s="42"/>
      <c r="AC20" s="42"/>
      <c r="AD20" s="42"/>
      <c r="AE20" s="42"/>
      <c r="AF20" s="42"/>
      <c r="AG20" s="4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28"/>
      <c r="BQ20" s="28"/>
      <c r="BR20" s="28"/>
      <c r="BS20" s="28"/>
    </row>
    <row r="21" spans="1:71" ht="18" customHeight="1">
      <c r="A21" s="107"/>
      <c r="B21" s="108"/>
      <c r="C21" s="108"/>
      <c r="D21" s="109"/>
      <c r="E21" s="109"/>
      <c r="F21" s="109"/>
      <c r="G21" s="109"/>
      <c r="H21" s="109"/>
      <c r="I21" s="109"/>
      <c r="J21" s="109"/>
      <c r="K21" s="109"/>
      <c r="L21" s="110"/>
      <c r="M21" s="23"/>
      <c r="P21" s="23"/>
      <c r="U21" s="39"/>
      <c r="V21" s="40"/>
      <c r="W21" s="40"/>
      <c r="X21" s="40"/>
      <c r="Y21" s="40"/>
      <c r="Z21" s="40"/>
      <c r="AA21" s="42"/>
      <c r="AB21" s="42"/>
      <c r="AC21" s="42"/>
      <c r="AD21" s="42"/>
      <c r="AE21" s="42"/>
      <c r="AF21" s="42"/>
      <c r="AG21" s="4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28"/>
      <c r="BQ21" s="28"/>
      <c r="BR21" s="28"/>
      <c r="BS21" s="28"/>
    </row>
    <row r="22" spans="1:71" ht="18" customHeight="1">
      <c r="A22" s="107"/>
      <c r="B22" s="108"/>
      <c r="C22" s="108"/>
      <c r="D22" s="109"/>
      <c r="E22" s="109"/>
      <c r="F22" s="109"/>
      <c r="G22" s="109"/>
      <c r="H22" s="109"/>
      <c r="I22" s="109"/>
      <c r="J22" s="109"/>
      <c r="K22" s="109"/>
      <c r="L22" s="110"/>
      <c r="M22" s="23"/>
      <c r="P22" s="23"/>
      <c r="U22" s="39"/>
      <c r="V22" s="40"/>
      <c r="W22" s="40"/>
      <c r="X22" s="40"/>
      <c r="Y22" s="40"/>
      <c r="Z22" s="40"/>
      <c r="AA22" s="42"/>
      <c r="AB22" s="42"/>
      <c r="AC22" s="42"/>
      <c r="AD22" s="42"/>
      <c r="AE22" s="42"/>
      <c r="AF22" s="42"/>
      <c r="AG22" s="4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28"/>
      <c r="BQ22" s="28"/>
      <c r="BR22" s="28"/>
      <c r="BS22" s="28"/>
    </row>
    <row r="23" spans="1:71" ht="18" customHeight="1">
      <c r="A23" s="107"/>
      <c r="B23" s="108"/>
      <c r="C23" s="108"/>
      <c r="D23" s="109"/>
      <c r="E23" s="109"/>
      <c r="F23" s="109"/>
      <c r="G23" s="109"/>
      <c r="H23" s="109"/>
      <c r="I23" s="109"/>
      <c r="J23" s="109"/>
      <c r="K23" s="109"/>
      <c r="L23" s="110"/>
      <c r="M23" s="23"/>
      <c r="P23" s="23"/>
      <c r="U23" s="39"/>
      <c r="V23" s="40"/>
      <c r="W23" s="40"/>
      <c r="X23" s="40"/>
      <c r="Y23" s="40"/>
      <c r="Z23" s="40"/>
      <c r="AA23" s="42"/>
      <c r="AB23" s="42"/>
      <c r="AC23" s="42"/>
      <c r="AD23" s="42"/>
      <c r="AE23" s="42"/>
      <c r="AF23" s="42"/>
      <c r="AG23" s="4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28"/>
      <c r="BQ23" s="28"/>
      <c r="BR23" s="28"/>
      <c r="BS23" s="28"/>
    </row>
    <row r="24" spans="1:71" ht="18" customHeight="1">
      <c r="A24" s="107"/>
      <c r="B24" s="108"/>
      <c r="C24" s="108"/>
      <c r="D24" s="109"/>
      <c r="E24" s="109"/>
      <c r="F24" s="109"/>
      <c r="G24" s="109"/>
      <c r="H24" s="109"/>
      <c r="I24" s="109"/>
      <c r="J24" s="109"/>
      <c r="K24" s="109"/>
      <c r="L24" s="110"/>
      <c r="M24" s="23"/>
      <c r="P24" s="23"/>
      <c r="U24" s="39"/>
      <c r="V24" s="40"/>
      <c r="W24" s="40"/>
      <c r="X24" s="40"/>
      <c r="Y24" s="40"/>
      <c r="Z24" s="40"/>
      <c r="AA24" s="42"/>
      <c r="AB24" s="42"/>
      <c r="AC24" s="42"/>
      <c r="AD24" s="42"/>
      <c r="AE24" s="42"/>
      <c r="AF24" s="42"/>
      <c r="AG24" s="4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28"/>
      <c r="BQ24" s="28"/>
      <c r="BR24" s="28"/>
      <c r="BS24" s="28"/>
    </row>
    <row r="25" spans="1:71" ht="18" customHeight="1">
      <c r="A25" s="107"/>
      <c r="B25" s="108"/>
      <c r="C25" s="108"/>
      <c r="D25" s="109"/>
      <c r="E25" s="109"/>
      <c r="F25" s="109"/>
      <c r="G25" s="109"/>
      <c r="H25" s="109"/>
      <c r="I25" s="109"/>
      <c r="J25" s="109"/>
      <c r="K25" s="109"/>
      <c r="L25" s="110"/>
      <c r="M25" s="23"/>
      <c r="P25" s="23"/>
      <c r="U25" s="39"/>
      <c r="V25" s="40"/>
      <c r="W25" s="40"/>
      <c r="X25" s="40"/>
      <c r="Y25" s="40"/>
      <c r="Z25" s="40"/>
      <c r="AA25" s="42"/>
      <c r="AB25" s="42"/>
      <c r="AC25" s="42"/>
      <c r="AD25" s="42"/>
      <c r="AE25" s="42"/>
      <c r="AF25" s="42"/>
      <c r="AG25" s="4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28"/>
      <c r="BQ25" s="28"/>
      <c r="BR25" s="28"/>
      <c r="BS25" s="28"/>
    </row>
    <row r="26" spans="1:71" ht="18" customHeight="1">
      <c r="A26" s="107"/>
      <c r="B26" s="108"/>
      <c r="C26" s="108"/>
      <c r="D26" s="109"/>
      <c r="E26" s="109"/>
      <c r="F26" s="109"/>
      <c r="G26" s="109"/>
      <c r="H26" s="109"/>
      <c r="I26" s="109"/>
      <c r="J26" s="109"/>
      <c r="K26" s="109"/>
      <c r="L26" s="110"/>
      <c r="M26" s="23"/>
      <c r="P26" s="23"/>
      <c r="U26" s="39"/>
      <c r="V26" s="40"/>
      <c r="W26" s="40"/>
      <c r="X26" s="40"/>
      <c r="Y26" s="40"/>
      <c r="Z26" s="40"/>
      <c r="AA26" s="42"/>
      <c r="AB26" s="42"/>
      <c r="AC26" s="42"/>
      <c r="AD26" s="42"/>
      <c r="AE26" s="42"/>
      <c r="AF26" s="42"/>
      <c r="AG26" s="4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28"/>
      <c r="BQ26" s="28"/>
      <c r="BR26" s="28"/>
      <c r="BS26" s="28"/>
    </row>
    <row r="27" spans="1:71" ht="18" customHeight="1">
      <c r="A27" s="107"/>
      <c r="B27" s="108"/>
      <c r="C27" s="108"/>
      <c r="D27" s="109"/>
      <c r="E27" s="109"/>
      <c r="F27" s="109"/>
      <c r="G27" s="109"/>
      <c r="H27" s="109"/>
      <c r="I27" s="109"/>
      <c r="J27" s="109"/>
      <c r="K27" s="109"/>
      <c r="L27" s="110"/>
      <c r="M27" s="23"/>
      <c r="P27" s="23"/>
      <c r="U27" s="39"/>
      <c r="V27" s="40"/>
      <c r="W27" s="40"/>
      <c r="X27" s="40"/>
      <c r="Y27" s="40"/>
      <c r="Z27" s="40"/>
      <c r="AA27" s="42"/>
      <c r="AB27" s="42"/>
      <c r="AC27" s="42"/>
      <c r="AD27" s="42"/>
      <c r="AE27" s="42"/>
      <c r="AF27" s="42"/>
      <c r="AG27" s="4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28"/>
      <c r="BQ27" s="28"/>
      <c r="BR27" s="28"/>
      <c r="BS27" s="28"/>
    </row>
    <row r="28" spans="1:71" ht="18" customHeight="1">
      <c r="A28" s="107"/>
      <c r="B28" s="108"/>
      <c r="C28" s="108"/>
      <c r="D28" s="109"/>
      <c r="E28" s="109"/>
      <c r="F28" s="109"/>
      <c r="G28" s="109"/>
      <c r="H28" s="109"/>
      <c r="I28" s="109"/>
      <c r="J28" s="109"/>
      <c r="K28" s="109"/>
      <c r="L28" s="110"/>
      <c r="M28" s="23"/>
      <c r="P28" s="23"/>
      <c r="U28" s="39"/>
      <c r="V28" s="40"/>
      <c r="W28" s="40"/>
      <c r="X28" s="40"/>
      <c r="Y28" s="40"/>
      <c r="Z28" s="40"/>
      <c r="AA28" s="42"/>
      <c r="AB28" s="42"/>
      <c r="AC28" s="42"/>
      <c r="AD28" s="42"/>
      <c r="AE28" s="42"/>
      <c r="AF28" s="42"/>
      <c r="AG28" s="4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28"/>
      <c r="BQ28" s="28"/>
      <c r="BR28" s="28"/>
      <c r="BS28" s="28"/>
    </row>
    <row r="29" spans="1:71" ht="18" customHeight="1">
      <c r="A29" s="107"/>
      <c r="B29" s="108"/>
      <c r="C29" s="108"/>
      <c r="D29" s="109"/>
      <c r="E29" s="109"/>
      <c r="F29" s="109"/>
      <c r="G29" s="109"/>
      <c r="H29" s="109"/>
      <c r="I29" s="109"/>
      <c r="J29" s="109"/>
      <c r="K29" s="109"/>
      <c r="L29" s="110"/>
      <c r="M29" s="23"/>
      <c r="P29" s="23"/>
      <c r="U29" s="39"/>
      <c r="V29" s="40"/>
      <c r="W29" s="40"/>
      <c r="X29" s="40"/>
      <c r="Y29" s="40"/>
      <c r="Z29" s="40"/>
      <c r="AA29" s="42"/>
      <c r="AB29" s="42"/>
      <c r="AC29" s="42"/>
      <c r="AD29" s="42"/>
      <c r="AE29" s="42"/>
      <c r="AF29" s="42"/>
      <c r="AG29" s="4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28"/>
      <c r="BQ29" s="28"/>
      <c r="BR29" s="28"/>
      <c r="BS29" s="28"/>
    </row>
    <row r="30" spans="1:71" ht="18" customHeight="1">
      <c r="A30" s="107"/>
      <c r="B30" s="108"/>
      <c r="C30" s="108"/>
      <c r="D30" s="109"/>
      <c r="E30" s="109"/>
      <c r="F30" s="109"/>
      <c r="G30" s="109"/>
      <c r="H30" s="109"/>
      <c r="I30" s="109"/>
      <c r="J30" s="109"/>
      <c r="K30" s="109"/>
      <c r="L30" s="110"/>
      <c r="M30" s="23"/>
      <c r="P30" s="23"/>
      <c r="U30" s="39"/>
      <c r="V30" s="40"/>
      <c r="W30" s="40"/>
      <c r="X30" s="40"/>
      <c r="Y30" s="40"/>
      <c r="Z30" s="40"/>
      <c r="AA30" s="42"/>
      <c r="AB30" s="42"/>
      <c r="AC30" s="42"/>
      <c r="AD30" s="42"/>
      <c r="AE30" s="42"/>
      <c r="AF30" s="42"/>
      <c r="AG30" s="4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28"/>
      <c r="BQ30" s="28"/>
      <c r="BR30" s="28"/>
      <c r="BS30" s="28"/>
    </row>
    <row r="31" spans="1:71" ht="18" customHeight="1">
      <c r="A31" s="107"/>
      <c r="B31" s="108"/>
      <c r="C31" s="108"/>
      <c r="D31" s="109"/>
      <c r="E31" s="109"/>
      <c r="F31" s="109"/>
      <c r="G31" s="109"/>
      <c r="H31" s="109"/>
      <c r="I31" s="109"/>
      <c r="J31" s="109"/>
      <c r="K31" s="109"/>
      <c r="L31" s="110"/>
      <c r="M31" s="23"/>
      <c r="P31" s="23"/>
      <c r="U31" s="39"/>
      <c r="V31" s="40"/>
      <c r="W31" s="40"/>
      <c r="X31" s="40"/>
      <c r="Y31" s="40"/>
      <c r="Z31" s="40"/>
      <c r="AA31" s="42"/>
      <c r="AB31" s="42"/>
      <c r="AC31" s="42"/>
      <c r="AD31" s="42"/>
      <c r="AE31" s="42"/>
      <c r="AF31" s="42"/>
      <c r="AG31" s="4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28"/>
      <c r="BQ31" s="28"/>
      <c r="BR31" s="28"/>
      <c r="BS31" s="28"/>
    </row>
    <row r="32" spans="1:71" ht="18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1"/>
      <c r="M32" s="23"/>
      <c r="P32" s="23"/>
      <c r="U32" s="39"/>
      <c r="V32" s="40"/>
      <c r="W32" s="40"/>
      <c r="X32" s="40"/>
      <c r="Y32" s="40"/>
      <c r="Z32" s="40"/>
      <c r="AA32" s="42"/>
      <c r="AB32" s="42"/>
      <c r="AC32" s="42"/>
      <c r="AD32" s="42"/>
      <c r="AE32" s="42"/>
      <c r="AF32" s="42"/>
      <c r="AG32" s="4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28"/>
      <c r="BQ32" s="28"/>
      <c r="BR32" s="28"/>
      <c r="BS32" s="28"/>
    </row>
    <row r="33" spans="1:71" s="34" customFormat="1" ht="12.75" customHeight="1">
      <c r="A33" s="156" t="s">
        <v>90</v>
      </c>
      <c r="B33" s="129"/>
      <c r="C33" s="129"/>
      <c r="D33" s="129"/>
      <c r="E33" s="129"/>
      <c r="F33" s="129"/>
      <c r="G33" s="130"/>
      <c r="H33" s="157" t="s">
        <v>84</v>
      </c>
      <c r="I33" s="157"/>
      <c r="J33" s="158"/>
      <c r="K33" s="58">
        <v>5</v>
      </c>
      <c r="L33" s="66" t="s">
        <v>47</v>
      </c>
      <c r="M33" s="35"/>
      <c r="N33" s="50"/>
      <c r="O33" s="50"/>
      <c r="P33" s="35"/>
      <c r="Q33" s="49"/>
      <c r="R33" s="50"/>
      <c r="S33" s="51"/>
      <c r="U33" s="52"/>
      <c r="V33" s="52"/>
      <c r="W33" s="52"/>
      <c r="X33" s="52"/>
      <c r="Y33" s="52"/>
      <c r="AA33" s="52"/>
      <c r="AB33" s="52"/>
      <c r="AC33" s="52"/>
      <c r="AD33" s="52"/>
      <c r="AE33" s="52"/>
      <c r="AF33" s="52"/>
      <c r="AG33" s="52"/>
      <c r="AH33" s="53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6"/>
      <c r="BQ33" s="36"/>
      <c r="BR33" s="36"/>
      <c r="BS33" s="36"/>
    </row>
    <row r="34" spans="1:71" ht="12.75" customHeight="1">
      <c r="A34" s="128" t="s">
        <v>85</v>
      </c>
      <c r="B34" s="129"/>
      <c r="C34" s="129"/>
      <c r="D34" s="129"/>
      <c r="E34" s="129"/>
      <c r="F34" s="129"/>
      <c r="G34" s="130"/>
      <c r="H34" s="133" t="s">
        <v>51</v>
      </c>
      <c r="I34" s="133"/>
      <c r="J34" s="134"/>
      <c r="K34" s="59">
        <v>6</v>
      </c>
      <c r="L34" s="57" t="s">
        <v>47</v>
      </c>
      <c r="M34" s="15"/>
      <c r="P34" s="15"/>
      <c r="Q34" s="50"/>
      <c r="R34" s="51"/>
      <c r="S34" s="51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54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ht="12.75" customHeight="1">
      <c r="A35" s="128" t="s">
        <v>94</v>
      </c>
      <c r="B35" s="129"/>
      <c r="C35" s="129"/>
      <c r="D35" s="129"/>
      <c r="E35" s="129"/>
      <c r="F35" s="129"/>
      <c r="G35" s="130"/>
      <c r="H35" s="133" t="s">
        <v>49</v>
      </c>
      <c r="I35" s="133"/>
      <c r="J35" s="134"/>
      <c r="K35" s="59"/>
      <c r="L35" s="57" t="s">
        <v>48</v>
      </c>
      <c r="M35" s="15"/>
      <c r="N35" s="56" t="s">
        <v>80</v>
      </c>
      <c r="O35" s="50">
        <f>K34</f>
        <v>6</v>
      </c>
      <c r="P35" s="15"/>
      <c r="Q35" s="50"/>
      <c r="R35" s="51"/>
      <c r="S35" s="51"/>
      <c r="T35" s="121" t="s">
        <v>37</v>
      </c>
      <c r="U35" s="121"/>
      <c r="V35" s="121"/>
      <c r="W35" s="121"/>
      <c r="X35" s="121"/>
      <c r="Y35" s="121"/>
      <c r="Z35" s="121" t="s">
        <v>32</v>
      </c>
      <c r="AA35" s="121"/>
      <c r="AB35" s="121"/>
      <c r="AC35" s="121"/>
      <c r="AD35" s="121"/>
      <c r="AE35" s="121"/>
      <c r="AF35" s="121"/>
      <c r="AG35" s="121"/>
      <c r="AH35" s="54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s="89" customFormat="1" ht="33.75">
      <c r="A36" s="90" t="s">
        <v>86</v>
      </c>
      <c r="B36" s="90" t="s">
        <v>89</v>
      </c>
      <c r="C36" s="90" t="s">
        <v>39</v>
      </c>
      <c r="D36" s="90" t="s">
        <v>81</v>
      </c>
      <c r="E36" s="90" t="s">
        <v>38</v>
      </c>
      <c r="F36" s="90" t="s">
        <v>87</v>
      </c>
      <c r="G36" s="90" t="s">
        <v>88</v>
      </c>
      <c r="H36" s="90" t="s">
        <v>91</v>
      </c>
      <c r="I36" s="91" t="s">
        <v>93</v>
      </c>
      <c r="J36" s="91" t="s">
        <v>82</v>
      </c>
      <c r="K36" s="91" t="s">
        <v>83</v>
      </c>
      <c r="L36" s="90" t="s">
        <v>50</v>
      </c>
      <c r="M36" s="86"/>
      <c r="N36" s="56" t="s">
        <v>92</v>
      </c>
      <c r="O36" s="50">
        <f>K35</f>
        <v>0</v>
      </c>
      <c r="P36" s="86"/>
      <c r="Q36" s="50" t="s">
        <v>37</v>
      </c>
      <c r="R36" s="51" t="s">
        <v>32</v>
      </c>
      <c r="S36" s="51"/>
      <c r="T36" s="49">
        <v>0.5</v>
      </c>
      <c r="U36" s="49">
        <v>0.75</v>
      </c>
      <c r="V36" s="49">
        <v>1</v>
      </c>
      <c r="W36" s="49">
        <v>1.25</v>
      </c>
      <c r="X36" s="49">
        <v>1.5</v>
      </c>
      <c r="Y36" s="49">
        <v>2</v>
      </c>
      <c r="Z36" s="49">
        <v>0.5</v>
      </c>
      <c r="AA36" s="49">
        <v>0.75</v>
      </c>
      <c r="AB36" s="49">
        <v>1</v>
      </c>
      <c r="AC36" s="49">
        <v>1.25</v>
      </c>
      <c r="AD36" s="49">
        <v>1.5</v>
      </c>
      <c r="AE36" s="49">
        <v>2</v>
      </c>
      <c r="AF36" s="49">
        <v>3</v>
      </c>
      <c r="AG36" s="49">
        <v>4</v>
      </c>
      <c r="AH36" s="87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</row>
    <row r="37" spans="1:71" ht="12.75">
      <c r="A37" s="67" t="s">
        <v>54</v>
      </c>
      <c r="B37" s="61" t="s">
        <v>80</v>
      </c>
      <c r="C37" s="61" t="s">
        <v>107</v>
      </c>
      <c r="D37" s="79">
        <v>1</v>
      </c>
      <c r="E37" s="80" t="s">
        <v>37</v>
      </c>
      <c r="F37" s="81">
        <v>40</v>
      </c>
      <c r="G37" s="81">
        <v>221</v>
      </c>
      <c r="H37" s="68">
        <f>IF(E37="Gastite",Q37,IF(E37="Rigid",R37,""))</f>
        <v>0.01351146406914633</v>
      </c>
      <c r="I37" s="69">
        <f>IF(ISERROR(F37*H37),"",F37*H37)</f>
        <v>0.5404585627658532</v>
      </c>
      <c r="J37" s="69">
        <f>IF(ISERROR(LOOKUP(B37,$N$35:$N$90,$O$35:$O$90)),"-",LOOKUP(B37,$N$35:$N$90,$O$35:$O$90))</f>
        <v>6</v>
      </c>
      <c r="K37" s="69">
        <f>IF(ISERROR(J37-I37),"-",J37-I37)</f>
        <v>5.459541437234146</v>
      </c>
      <c r="L37" s="92"/>
      <c r="M37" s="15"/>
      <c r="N37" s="50" t="str">
        <f>A37</f>
        <v> A</v>
      </c>
      <c r="O37" s="50">
        <f>K37</f>
        <v>5.459541437234146</v>
      </c>
      <c r="P37" s="15"/>
      <c r="Q37" s="50">
        <f>IF(D37=0.5,T37,IF(D37=0.75,U37,IF(D37=1,V37,IF(D37=1.25,W37,IF(D37=1.5,X37,IF(D37=2,Y37,0))))))</f>
        <v>0.01351146406914633</v>
      </c>
      <c r="R37" s="51">
        <f>IF(D37=0.5,Z37,IF(D37=0.75,AA37,IF(D37=1,AB37,IF(D37=1.25,AC37,IF(D37=1.5,AD37,IF(D37=2,AE37,IF(D37=3,AF37,IF(D37=4,AG37,0))))))))</f>
        <v>0.006296514429414243</v>
      </c>
      <c r="S37" s="51"/>
      <c r="T37" s="51">
        <f>IF(G37&lt;=160,0.0000051095*(G37^2.0262804885),0.0000051095*(G37^2.0262804885))</f>
        <v>0.2875906252771552</v>
      </c>
      <c r="U37" s="50">
        <f>0.0000005954*(G37^2.1770677841)</f>
        <v>0.07563272057755949</v>
      </c>
      <c r="V37" s="50">
        <f>0.0000001791*(G37^2.08054210021)</f>
        <v>0.01351146406914633</v>
      </c>
      <c r="W37" s="50">
        <f>0.0000001008*(G37^2.0395861979)</f>
        <v>0.006096079975916603</v>
      </c>
      <c r="X37" s="50">
        <f>0.0000000238*(G37^2.0295567475)</f>
        <v>0.0013634967744779885</v>
      </c>
      <c r="Y37" s="50">
        <f>(0.0000000109*(G37^1.9404151315))*0.92</f>
        <v>0.00035506557461330724</v>
      </c>
      <c r="Z37" s="51">
        <f aca="true" t="shared" si="0" ref="Z37:Z90">0.6094*((G37/(2313*0.622^2.625))^(1/0.541))</f>
        <v>0.0795170858508947</v>
      </c>
      <c r="AA37" s="51">
        <f aca="true" t="shared" si="1" ref="AA37:AA90">0.6094*((G37/(2313*0.824^2.625))^(1/0.541))</f>
        <v>0.020315953925410215</v>
      </c>
      <c r="AB37" s="51">
        <f aca="true" t="shared" si="2" ref="AB37:AB90">0.6094*((G37/(2313*1.049^2.625))^(1/0.541))</f>
        <v>0.006296514429414243</v>
      </c>
      <c r="AC37" s="51">
        <f aca="true" t="shared" si="3" ref="AC37:AC90">0.6094*((G37/(2313*1.38^2.625))^(1/0.541))</f>
        <v>0.0016641580645428689</v>
      </c>
      <c r="AD37" s="51">
        <f aca="true" t="shared" si="4" ref="AD37:AD90">0.6094*((G37/(2313*1.61^2.625))^(1/0.541))</f>
        <v>0.0007876990757632664</v>
      </c>
      <c r="AE37" s="51">
        <f aca="true" t="shared" si="5" ref="AE37:AE90">0.6094*((G37/(2313*2.067^2.625))^(1/0.541))</f>
        <v>0.00023433321676592043</v>
      </c>
      <c r="AF37" s="51">
        <f aca="true" t="shared" si="6" ref="AF37:AF90">0.6094*((G37/(2313*3.068^2.625))^(1/0.541))</f>
        <v>3.4484354802240265E-05</v>
      </c>
      <c r="AG37" s="50">
        <f aca="true" t="shared" si="7" ref="AG37:AG90">0.6094*((G37/(2313*4.026^2.625))^(1/0.541))</f>
        <v>9.225330201630537E-06</v>
      </c>
      <c r="AH37" s="78">
        <v>5</v>
      </c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ht="13.5" customHeight="1">
      <c r="A38" s="67" t="s">
        <v>55</v>
      </c>
      <c r="B38" s="61" t="s">
        <v>54</v>
      </c>
      <c r="C38" s="61" t="s">
        <v>108</v>
      </c>
      <c r="D38" s="79">
        <v>1</v>
      </c>
      <c r="E38" s="80" t="s">
        <v>37</v>
      </c>
      <c r="F38" s="81">
        <v>5</v>
      </c>
      <c r="G38" s="81">
        <v>141</v>
      </c>
      <c r="H38" s="68">
        <f aca="true" t="shared" si="8" ref="H38:H45">IF(E38="Gastite",Q38,IF(E38="Rigid",R38,""))</f>
        <v>0.005304402026511878</v>
      </c>
      <c r="I38" s="69">
        <f aca="true" t="shared" si="9" ref="I38:I45">IF(ISERROR(F38*H38),"",F38*H38)</f>
        <v>0.026522010132559393</v>
      </c>
      <c r="J38" s="69">
        <f aca="true" t="shared" si="10" ref="J38:J45">IF(ISERROR(LOOKUP(B38,$N$35:$N$90,$O$35:$O$90)),"-",LOOKUP(B38,$N$35:$N$90,$O$35:$O$90))</f>
        <v>5.459541437234146</v>
      </c>
      <c r="K38" s="69">
        <f>IF(ISERROR(J38-I38),"-",J38-I38)</f>
        <v>5.433019427101587</v>
      </c>
      <c r="L38" s="92"/>
      <c r="M38" s="18"/>
      <c r="N38" s="50" t="str">
        <f aca="true" t="shared" si="11" ref="N38:N90">A38</f>
        <v> B</v>
      </c>
      <c r="O38" s="50">
        <f aca="true" t="shared" si="12" ref="O38:O90">K38</f>
        <v>5.433019427101587</v>
      </c>
      <c r="P38" s="18"/>
      <c r="Q38" s="50">
        <f aca="true" t="shared" si="13" ref="Q38:Q90">IF(D38=0.5,T38,IF(D38=0.75,U38,IF(D38=1,V38,IF(D38=1.25,W38,IF(D38=1.5,X38,IF(D38=2,Y38,0))))))</f>
        <v>0.005304402026511878</v>
      </c>
      <c r="R38" s="51">
        <f aca="true" t="shared" si="14" ref="R38:R90">IF(D38=0.5,Z38,IF(D38=0.75,AA38,IF(D38=1,AB38,IF(D38=1.25,AC38,IF(D38=1.5,AD38,IF(D38=2,AE38,IF(D38=3,AF38,IF(D38=4,AG38,0))))))))</f>
        <v>0.002743699247722063</v>
      </c>
      <c r="S38" s="51"/>
      <c r="T38" s="51">
        <f aca="true" t="shared" si="15" ref="T38:T90">IF(G38&lt;=160,0.0000051095*(G38^2.0262804885),0.0000051095*(G38^2.0262804885))</f>
        <v>0.1156908886405006</v>
      </c>
      <c r="U38" s="50">
        <f aca="true" t="shared" si="16" ref="U38:U90">0.0000005954*(G38^2.1770677841)</f>
        <v>0.028431810865098564</v>
      </c>
      <c r="V38" s="50">
        <f aca="true" t="shared" si="17" ref="V38:V90">0.0000001791*(G38^2.08054210021)</f>
        <v>0.005304402026511878</v>
      </c>
      <c r="W38" s="50">
        <f aca="true" t="shared" si="18" ref="W38:W90">0.0000001008*(G38^2.0395861979)</f>
        <v>0.0024376882868882422</v>
      </c>
      <c r="X38" s="50">
        <f aca="true" t="shared" si="19" ref="X38:X90">0.0000000238*(G38^2.0295567475)</f>
        <v>0.0005476954197026315</v>
      </c>
      <c r="Y38" s="50">
        <f aca="true" t="shared" si="20" ref="Y38:Y90">(0.0000000109*(G38^1.9404151315))*0.92</f>
        <v>0.0001484539003603619</v>
      </c>
      <c r="Z38" s="51">
        <f t="shared" si="0"/>
        <v>0.03464948283306748</v>
      </c>
      <c r="AA38" s="51">
        <f t="shared" si="1"/>
        <v>0.008852654611813473</v>
      </c>
      <c r="AB38" s="51">
        <f t="shared" si="2"/>
        <v>0.002743699247722063</v>
      </c>
      <c r="AC38" s="51">
        <f t="shared" si="3"/>
        <v>0.0007251550490295047</v>
      </c>
      <c r="AD38" s="51">
        <f t="shared" si="4"/>
        <v>0.00034323900720483147</v>
      </c>
      <c r="AE38" s="51">
        <f t="shared" si="5"/>
        <v>0.00010211044185866473</v>
      </c>
      <c r="AF38" s="51">
        <f t="shared" si="6"/>
        <v>1.5026519734012446E-05</v>
      </c>
      <c r="AG38" s="50">
        <f t="shared" si="7"/>
        <v>4.019927504010509E-06</v>
      </c>
      <c r="AH38" s="78">
        <v>10</v>
      </c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ht="12.75">
      <c r="A39" s="67" t="s">
        <v>56</v>
      </c>
      <c r="B39" s="61" t="s">
        <v>55</v>
      </c>
      <c r="C39" s="61" t="s">
        <v>109</v>
      </c>
      <c r="D39" s="79">
        <v>1</v>
      </c>
      <c r="E39" s="80" t="s">
        <v>37</v>
      </c>
      <c r="F39" s="81">
        <v>10</v>
      </c>
      <c r="G39" s="81">
        <v>105</v>
      </c>
      <c r="H39" s="68">
        <f t="shared" si="8"/>
        <v>0.0028725329235554527</v>
      </c>
      <c r="I39" s="69">
        <f t="shared" si="9"/>
        <v>0.028725329235554528</v>
      </c>
      <c r="J39" s="69">
        <f t="shared" si="10"/>
        <v>5.433019427101587</v>
      </c>
      <c r="K39" s="69">
        <f aca="true" t="shared" si="21" ref="K39:K45">IF(ISERROR(J39-I39),"-",J39-I39)</f>
        <v>5.404294097866032</v>
      </c>
      <c r="L39" s="92"/>
      <c r="M39" s="7"/>
      <c r="N39" s="50" t="str">
        <f t="shared" si="11"/>
        <v> C</v>
      </c>
      <c r="O39" s="50">
        <f t="shared" si="12"/>
        <v>5.404294097866032</v>
      </c>
      <c r="P39" s="7"/>
      <c r="Q39" s="50">
        <f t="shared" si="13"/>
        <v>0.0028725329235554527</v>
      </c>
      <c r="R39" s="51">
        <f t="shared" si="14"/>
        <v>0.0015910451533293246</v>
      </c>
      <c r="S39" s="51"/>
      <c r="T39" s="51">
        <f t="shared" si="15"/>
        <v>0.06366120337704499</v>
      </c>
      <c r="U39" s="50">
        <f t="shared" si="16"/>
        <v>0.014964938585553419</v>
      </c>
      <c r="V39" s="50">
        <f t="shared" si="17"/>
        <v>0.0028725329235554527</v>
      </c>
      <c r="W39" s="50">
        <f t="shared" si="18"/>
        <v>0.001336134967284038</v>
      </c>
      <c r="X39" s="50">
        <f t="shared" si="19"/>
        <v>0.0003010893103771499</v>
      </c>
      <c r="Y39" s="50">
        <f t="shared" si="20"/>
        <v>8.378391015760713E-05</v>
      </c>
      <c r="Z39" s="51">
        <f t="shared" si="0"/>
        <v>0.020092906236968223</v>
      </c>
      <c r="AA39" s="51">
        <f t="shared" si="1"/>
        <v>0.005133570388925925</v>
      </c>
      <c r="AB39" s="51">
        <f t="shared" si="2"/>
        <v>0.0015910451533293246</v>
      </c>
      <c r="AC39" s="51">
        <f t="shared" si="3"/>
        <v>0.00042051053049221035</v>
      </c>
      <c r="AD39" s="51">
        <f t="shared" si="4"/>
        <v>0.00019904104259977406</v>
      </c>
      <c r="AE39" s="51">
        <f t="shared" si="5"/>
        <v>5.9212876104561086E-05</v>
      </c>
      <c r="AF39" s="51">
        <f t="shared" si="6"/>
        <v>8.713736177191191E-06</v>
      </c>
      <c r="AG39" s="50">
        <f t="shared" si="7"/>
        <v>2.3311178064801775E-06</v>
      </c>
      <c r="AH39" s="78">
        <v>15</v>
      </c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28"/>
      <c r="BQ39" s="28"/>
      <c r="BR39" s="28"/>
      <c r="BS39" s="28"/>
    </row>
    <row r="40" spans="1:71" ht="12.75">
      <c r="A40" s="67" t="s">
        <v>57</v>
      </c>
      <c r="B40" s="61" t="s">
        <v>56</v>
      </c>
      <c r="C40" s="61" t="s">
        <v>110</v>
      </c>
      <c r="D40" s="79">
        <v>0.75</v>
      </c>
      <c r="E40" s="80" t="s">
        <v>37</v>
      </c>
      <c r="F40" s="81">
        <v>10</v>
      </c>
      <c r="G40" s="81">
        <v>53</v>
      </c>
      <c r="H40" s="68">
        <f t="shared" si="8"/>
        <v>0.0033781138090978984</v>
      </c>
      <c r="I40" s="69">
        <f t="shared" si="9"/>
        <v>0.033781138090978984</v>
      </c>
      <c r="J40" s="69">
        <f t="shared" si="10"/>
        <v>5.404294097866032</v>
      </c>
      <c r="K40" s="69">
        <f t="shared" si="21"/>
        <v>5.370512959775053</v>
      </c>
      <c r="L40" s="92"/>
      <c r="M40" s="24"/>
      <c r="N40" s="50" t="str">
        <f t="shared" si="11"/>
        <v> D</v>
      </c>
      <c r="O40" s="50">
        <f t="shared" si="12"/>
        <v>5.370512959775053</v>
      </c>
      <c r="P40" s="24"/>
      <c r="Q40" s="50">
        <f t="shared" si="13"/>
        <v>0.0033781138090978984</v>
      </c>
      <c r="R40" s="51">
        <f t="shared" si="14"/>
        <v>0.0014507620167888105</v>
      </c>
      <c r="S40" s="51"/>
      <c r="T40" s="51">
        <f t="shared" si="15"/>
        <v>0.015931070328785015</v>
      </c>
      <c r="U40" s="50">
        <f t="shared" si="16"/>
        <v>0.0033781138090978984</v>
      </c>
      <c r="V40" s="50">
        <f t="shared" si="17"/>
        <v>0.0006926664057821125</v>
      </c>
      <c r="W40" s="50">
        <f t="shared" si="18"/>
        <v>0.00033133689425195623</v>
      </c>
      <c r="X40" s="50">
        <f t="shared" si="19"/>
        <v>7.517833149266514E-05</v>
      </c>
      <c r="Y40" s="50">
        <f t="shared" si="20"/>
        <v>2.2234394835569537E-05</v>
      </c>
      <c r="Z40" s="51">
        <f t="shared" si="0"/>
        <v>0.005678314110268084</v>
      </c>
      <c r="AA40" s="51">
        <f t="shared" si="1"/>
        <v>0.0014507620167888105</v>
      </c>
      <c r="AB40" s="51">
        <f t="shared" si="2"/>
        <v>0.00044963401698463</v>
      </c>
      <c r="AC40" s="51">
        <f t="shared" si="3"/>
        <v>0.00011883750666277551</v>
      </c>
      <c r="AD40" s="51">
        <f t="shared" si="4"/>
        <v>5.6249581189868966E-05</v>
      </c>
      <c r="AE40" s="51">
        <f t="shared" si="5"/>
        <v>1.6733732090754945E-05</v>
      </c>
      <c r="AF40" s="51">
        <f t="shared" si="6"/>
        <v>2.462527346943116E-06</v>
      </c>
      <c r="AG40" s="50">
        <f t="shared" si="7"/>
        <v>6.587807148017049E-07</v>
      </c>
      <c r="AH40" s="78">
        <v>20</v>
      </c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28"/>
      <c r="BQ40" s="28"/>
      <c r="BR40" s="28"/>
      <c r="BS40" s="28"/>
    </row>
    <row r="41" spans="1:71" ht="12.75" customHeight="1">
      <c r="A41" s="67" t="s">
        <v>58</v>
      </c>
      <c r="B41" s="61" t="s">
        <v>57</v>
      </c>
      <c r="C41" s="61" t="s">
        <v>111</v>
      </c>
      <c r="D41" s="79">
        <v>0.5</v>
      </c>
      <c r="E41" s="80" t="s">
        <v>37</v>
      </c>
      <c r="F41" s="81">
        <v>5</v>
      </c>
      <c r="G41" s="81">
        <v>25</v>
      </c>
      <c r="H41" s="68">
        <f t="shared" si="8"/>
        <v>0.0034753373447216403</v>
      </c>
      <c r="I41" s="69">
        <f t="shared" si="9"/>
        <v>0.017376686723608203</v>
      </c>
      <c r="J41" s="69">
        <f t="shared" si="10"/>
        <v>5.370512959775053</v>
      </c>
      <c r="K41" s="69">
        <f t="shared" si="21"/>
        <v>5.353136273051445</v>
      </c>
      <c r="L41" s="92"/>
      <c r="M41" s="7"/>
      <c r="N41" s="50" t="str">
        <f t="shared" si="11"/>
        <v> E</v>
      </c>
      <c r="O41" s="50">
        <f t="shared" si="12"/>
        <v>5.353136273051445</v>
      </c>
      <c r="P41" s="7"/>
      <c r="Q41" s="50">
        <f t="shared" si="13"/>
        <v>0.0034753373447216403</v>
      </c>
      <c r="R41" s="51">
        <f t="shared" si="14"/>
        <v>0.0014158289802656948</v>
      </c>
      <c r="S41" s="51"/>
      <c r="T41" s="51">
        <f t="shared" si="15"/>
        <v>0.0034753373447216403</v>
      </c>
      <c r="U41" s="50">
        <f t="shared" si="16"/>
        <v>0.0006579895363126155</v>
      </c>
      <c r="V41" s="50">
        <f t="shared" si="17"/>
        <v>0.00014506699918848234</v>
      </c>
      <c r="W41" s="50">
        <f t="shared" si="18"/>
        <v>7.156154021460395E-05</v>
      </c>
      <c r="X41" s="50">
        <f t="shared" si="19"/>
        <v>1.6359707489849E-05</v>
      </c>
      <c r="Y41" s="50">
        <f t="shared" si="20"/>
        <v>5.173664603961216E-06</v>
      </c>
      <c r="Z41" s="51">
        <f t="shared" si="0"/>
        <v>0.0014158289802656948</v>
      </c>
      <c r="AA41" s="51">
        <f t="shared" si="1"/>
        <v>0.0003617325260545214</v>
      </c>
      <c r="AB41" s="51">
        <f t="shared" si="2"/>
        <v>0.0001121115985128308</v>
      </c>
      <c r="AC41" s="51">
        <f t="shared" si="3"/>
        <v>2.96309049848832E-05</v>
      </c>
      <c r="AD41" s="51">
        <f t="shared" si="4"/>
        <v>1.402525214876932E-05</v>
      </c>
      <c r="AE41" s="51">
        <f t="shared" si="5"/>
        <v>4.172383278207623E-06</v>
      </c>
      <c r="AF41" s="51">
        <f t="shared" si="6"/>
        <v>6.14005762061348E-07</v>
      </c>
      <c r="AG41" s="50">
        <f t="shared" si="7"/>
        <v>1.642601676384489E-07</v>
      </c>
      <c r="AH41" s="78">
        <v>25</v>
      </c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28"/>
      <c r="BQ41" s="28"/>
      <c r="BR41" s="28"/>
      <c r="BS41" s="28"/>
    </row>
    <row r="42" spans="1:71" ht="12.75">
      <c r="A42" s="67" t="s">
        <v>59</v>
      </c>
      <c r="B42" s="61" t="s">
        <v>54</v>
      </c>
      <c r="C42" s="61" t="s">
        <v>112</v>
      </c>
      <c r="D42" s="79">
        <v>0.75</v>
      </c>
      <c r="E42" s="80" t="s">
        <v>37</v>
      </c>
      <c r="F42" s="81">
        <v>10</v>
      </c>
      <c r="G42" s="81">
        <v>80</v>
      </c>
      <c r="H42" s="68">
        <f t="shared" si="8"/>
        <v>0.00827874929810274</v>
      </c>
      <c r="I42" s="69">
        <f t="shared" si="9"/>
        <v>0.0827874929810274</v>
      </c>
      <c r="J42" s="69">
        <f t="shared" si="10"/>
        <v>5.459541437234146</v>
      </c>
      <c r="K42" s="69">
        <f t="shared" si="21"/>
        <v>5.376753944253119</v>
      </c>
      <c r="L42" s="92"/>
      <c r="M42" s="7"/>
      <c r="N42" s="50" t="str">
        <f t="shared" si="11"/>
        <v> F</v>
      </c>
      <c r="O42" s="50">
        <f t="shared" si="12"/>
        <v>5.376753944253119</v>
      </c>
      <c r="P42" s="7"/>
      <c r="Q42" s="50">
        <f t="shared" si="13"/>
        <v>0.00827874929810274</v>
      </c>
      <c r="R42" s="51">
        <f t="shared" si="14"/>
        <v>0.0031054271622431274</v>
      </c>
      <c r="S42" s="51"/>
      <c r="T42" s="51">
        <f t="shared" si="15"/>
        <v>0.036692095229350956</v>
      </c>
      <c r="U42" s="50">
        <f t="shared" si="16"/>
        <v>0.00827874929810274</v>
      </c>
      <c r="V42" s="50">
        <f t="shared" si="17"/>
        <v>0.0016313773349518302</v>
      </c>
      <c r="W42" s="50">
        <f t="shared" si="18"/>
        <v>0.000767320149856097</v>
      </c>
      <c r="X42" s="50">
        <f t="shared" si="19"/>
        <v>0.00017338282757030886</v>
      </c>
      <c r="Y42" s="50">
        <f t="shared" si="20"/>
        <v>4.943094721403388E-05</v>
      </c>
      <c r="Z42" s="51">
        <f t="shared" si="0"/>
        <v>0.012154709504185932</v>
      </c>
      <c r="AA42" s="51">
        <f t="shared" si="1"/>
        <v>0.0031054271622431274</v>
      </c>
      <c r="AB42" s="51">
        <f t="shared" si="2"/>
        <v>0.0009624636385940203</v>
      </c>
      <c r="AC42" s="51">
        <f t="shared" si="3"/>
        <v>0.00025437750424475963</v>
      </c>
      <c r="AD42" s="51">
        <f t="shared" si="4"/>
        <v>0.00012040498391215277</v>
      </c>
      <c r="AE42" s="51">
        <f t="shared" si="5"/>
        <v>3.581937323900492E-05</v>
      </c>
      <c r="AF42" s="51">
        <f t="shared" si="6"/>
        <v>5.271160412574316E-06</v>
      </c>
      <c r="AG42" s="50">
        <f t="shared" si="7"/>
        <v>1.4101523902834337E-06</v>
      </c>
      <c r="AH42" s="78">
        <v>30</v>
      </c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28"/>
      <c r="BQ42" s="28"/>
      <c r="BR42" s="28"/>
      <c r="BS42" s="28"/>
    </row>
    <row r="43" spans="1:71" ht="12.75">
      <c r="A43" s="67" t="s">
        <v>60</v>
      </c>
      <c r="B43" s="61" t="s">
        <v>55</v>
      </c>
      <c r="C43" s="61" t="s">
        <v>113</v>
      </c>
      <c r="D43" s="79">
        <v>0.5</v>
      </c>
      <c r="E43" s="80" t="s">
        <v>37</v>
      </c>
      <c r="F43" s="81">
        <v>10</v>
      </c>
      <c r="G43" s="81">
        <v>36</v>
      </c>
      <c r="H43" s="68">
        <f t="shared" si="8"/>
        <v>0.00727585097155445</v>
      </c>
      <c r="I43" s="69">
        <f t="shared" si="9"/>
        <v>0.0727585097155445</v>
      </c>
      <c r="J43" s="69">
        <f t="shared" si="10"/>
        <v>5.433019427101587</v>
      </c>
      <c r="K43" s="69">
        <f t="shared" si="21"/>
        <v>5.360260917386042</v>
      </c>
      <c r="L43" s="92"/>
      <c r="M43" s="7"/>
      <c r="N43" s="50" t="str">
        <f t="shared" si="11"/>
        <v> G</v>
      </c>
      <c r="O43" s="50">
        <f t="shared" si="12"/>
        <v>5.360260917386042</v>
      </c>
      <c r="P43" s="7"/>
      <c r="Q43" s="50">
        <f t="shared" si="13"/>
        <v>0.00727585097155445</v>
      </c>
      <c r="R43" s="51">
        <f t="shared" si="14"/>
        <v>0.0027780022580022484</v>
      </c>
      <c r="S43" s="51"/>
      <c r="T43" s="51">
        <f t="shared" si="15"/>
        <v>0.00727585097155445</v>
      </c>
      <c r="U43" s="50">
        <f t="shared" si="16"/>
        <v>0.0014554083661167203</v>
      </c>
      <c r="V43" s="50">
        <f t="shared" si="17"/>
        <v>0.0003097764934102134</v>
      </c>
      <c r="W43" s="50">
        <f t="shared" si="18"/>
        <v>0.00015054752927131726</v>
      </c>
      <c r="X43" s="50">
        <f t="shared" si="19"/>
        <v>3.429108277727229E-05</v>
      </c>
      <c r="Y43" s="50">
        <f t="shared" si="20"/>
        <v>1.0497532961516804E-05</v>
      </c>
      <c r="Z43" s="51">
        <f t="shared" si="0"/>
        <v>0.0027780022580022484</v>
      </c>
      <c r="AA43" s="51">
        <f t="shared" si="1"/>
        <v>0.0007097564664792631</v>
      </c>
      <c r="AB43" s="51">
        <f t="shared" si="2"/>
        <v>0.0002199745012695244</v>
      </c>
      <c r="AC43" s="51">
        <f t="shared" si="3"/>
        <v>5.813888690088014E-05</v>
      </c>
      <c r="AD43" s="51">
        <f t="shared" si="4"/>
        <v>2.7518989003191924E-05</v>
      </c>
      <c r="AE43" s="51">
        <f t="shared" si="5"/>
        <v>8.186645654008608E-06</v>
      </c>
      <c r="AF43" s="51">
        <f t="shared" si="6"/>
        <v>1.2047425340260562E-06</v>
      </c>
      <c r="AG43" s="50">
        <f t="shared" si="7"/>
        <v>3.2229536403034097E-07</v>
      </c>
      <c r="AH43" s="78">
        <v>35</v>
      </c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28"/>
      <c r="BQ43" s="28"/>
      <c r="BR43" s="28"/>
      <c r="BS43" s="28"/>
    </row>
    <row r="44" spans="1:71" ht="12.75">
      <c r="A44" s="67" t="s">
        <v>61</v>
      </c>
      <c r="B44" s="61" t="s">
        <v>56</v>
      </c>
      <c r="C44" s="61" t="s">
        <v>114</v>
      </c>
      <c r="D44" s="79">
        <v>0.75</v>
      </c>
      <c r="E44" s="80" t="s">
        <v>37</v>
      </c>
      <c r="F44" s="81">
        <v>10</v>
      </c>
      <c r="G44" s="81">
        <v>52</v>
      </c>
      <c r="H44" s="68">
        <f t="shared" si="8"/>
        <v>0.003240891017727177</v>
      </c>
      <c r="I44" s="69">
        <f t="shared" si="9"/>
        <v>0.03240891017727177</v>
      </c>
      <c r="J44" s="69">
        <f t="shared" si="10"/>
        <v>5.404294097866032</v>
      </c>
      <c r="K44" s="69">
        <f t="shared" si="21"/>
        <v>5.37188518768876</v>
      </c>
      <c r="L44" s="92"/>
      <c r="M44" s="7"/>
      <c r="N44" s="50" t="str">
        <f t="shared" si="11"/>
        <v> H</v>
      </c>
      <c r="O44" s="50">
        <f t="shared" si="12"/>
        <v>5.37188518768876</v>
      </c>
      <c r="P44" s="7"/>
      <c r="Q44" s="50">
        <f t="shared" si="13"/>
        <v>0.003240891017727177</v>
      </c>
      <c r="R44" s="51">
        <f t="shared" si="14"/>
        <v>0.001400570585080378</v>
      </c>
      <c r="S44" s="51"/>
      <c r="T44" s="51">
        <f t="shared" si="15"/>
        <v>0.015327894300457076</v>
      </c>
      <c r="U44" s="50">
        <f t="shared" si="16"/>
        <v>0.003240891017727177</v>
      </c>
      <c r="V44" s="50">
        <f t="shared" si="17"/>
        <v>0.0006657524699966414</v>
      </c>
      <c r="W44" s="50">
        <f t="shared" si="18"/>
        <v>0.00031871115730532025</v>
      </c>
      <c r="X44" s="50">
        <f t="shared" si="19"/>
        <v>7.232744469119321E-05</v>
      </c>
      <c r="Y44" s="50">
        <f t="shared" si="20"/>
        <v>2.142758265251384E-05</v>
      </c>
      <c r="Z44" s="51">
        <f t="shared" si="0"/>
        <v>0.005481863754119806</v>
      </c>
      <c r="AA44" s="51">
        <f t="shared" si="1"/>
        <v>0.001400570585080378</v>
      </c>
      <c r="AB44" s="51">
        <f t="shared" si="2"/>
        <v>0.0004340782092118119</v>
      </c>
      <c r="AC44" s="51">
        <f t="shared" si="3"/>
        <v>0.00011472613310113</v>
      </c>
      <c r="AD44" s="51">
        <f t="shared" si="4"/>
        <v>5.430353698672093E-05</v>
      </c>
      <c r="AE44" s="51">
        <f t="shared" si="5"/>
        <v>1.6154801872193403E-05</v>
      </c>
      <c r="AF44" s="51">
        <f t="shared" si="6"/>
        <v>2.377332275846742E-06</v>
      </c>
      <c r="AG44" s="50">
        <f t="shared" si="7"/>
        <v>6.35989142596782E-07</v>
      </c>
      <c r="AH44" s="78">
        <v>40</v>
      </c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28"/>
      <c r="BQ44" s="28"/>
      <c r="BR44" s="28"/>
      <c r="BS44" s="28"/>
    </row>
    <row r="45" spans="1:71" ht="12.75" customHeight="1">
      <c r="A45" s="67" t="s">
        <v>62</v>
      </c>
      <c r="B45" s="61" t="s">
        <v>57</v>
      </c>
      <c r="C45" s="61" t="s">
        <v>115</v>
      </c>
      <c r="D45" s="79">
        <v>0.5</v>
      </c>
      <c r="E45" s="80" t="s">
        <v>37</v>
      </c>
      <c r="F45" s="81">
        <v>5</v>
      </c>
      <c r="G45" s="81">
        <v>28</v>
      </c>
      <c r="H45" s="68">
        <f t="shared" si="8"/>
        <v>0.0043724664535963395</v>
      </c>
      <c r="I45" s="69">
        <f t="shared" si="9"/>
        <v>0.021862332267981698</v>
      </c>
      <c r="J45" s="69">
        <f t="shared" si="10"/>
        <v>5.370512959775053</v>
      </c>
      <c r="K45" s="69">
        <f t="shared" si="21"/>
        <v>5.348650627507071</v>
      </c>
      <c r="L45" s="92"/>
      <c r="M45" s="7"/>
      <c r="N45" s="50" t="str">
        <f t="shared" si="11"/>
        <v> I</v>
      </c>
      <c r="O45" s="50">
        <f t="shared" si="12"/>
        <v>5.348650627507071</v>
      </c>
      <c r="P45" s="7"/>
      <c r="Q45" s="50">
        <f t="shared" si="13"/>
        <v>0.0043724664535963395</v>
      </c>
      <c r="R45" s="51">
        <f t="shared" si="14"/>
        <v>0.001745769130722072</v>
      </c>
      <c r="S45" s="51"/>
      <c r="T45" s="51">
        <f t="shared" si="15"/>
        <v>0.0043724664535963395</v>
      </c>
      <c r="U45" s="50">
        <f t="shared" si="16"/>
        <v>0.0008421121993373809</v>
      </c>
      <c r="V45" s="50">
        <f t="shared" si="17"/>
        <v>0.00018364063918449426</v>
      </c>
      <c r="W45" s="50">
        <f t="shared" si="18"/>
        <v>9.017041718841135E-05</v>
      </c>
      <c r="X45" s="50">
        <f t="shared" si="19"/>
        <v>2.059047209976008E-05</v>
      </c>
      <c r="Y45" s="50">
        <f t="shared" si="20"/>
        <v>6.446168698650383E-06</v>
      </c>
      <c r="Z45" s="51">
        <f t="shared" si="0"/>
        <v>0.001745769130722072</v>
      </c>
      <c r="AA45" s="51">
        <f t="shared" si="1"/>
        <v>0.0004460294896955658</v>
      </c>
      <c r="AB45" s="51">
        <f t="shared" si="2"/>
        <v>0.00013823771840217419</v>
      </c>
      <c r="AC45" s="51">
        <f t="shared" si="3"/>
        <v>3.653599407766073E-05</v>
      </c>
      <c r="AD45" s="51">
        <f t="shared" si="4"/>
        <v>1.729365099400639E-05</v>
      </c>
      <c r="AE45" s="51">
        <f t="shared" si="5"/>
        <v>5.144701817919358E-06</v>
      </c>
      <c r="AF45" s="51">
        <f t="shared" si="6"/>
        <v>7.570916547357488E-07</v>
      </c>
      <c r="AG45" s="50">
        <f t="shared" si="7"/>
        <v>2.0253881935417316E-07</v>
      </c>
      <c r="AH45" s="78">
        <v>45</v>
      </c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28"/>
      <c r="BQ45" s="28"/>
      <c r="BR45" s="28"/>
      <c r="BS45" s="28"/>
    </row>
    <row r="46" spans="1:71" ht="12.75" customHeight="1">
      <c r="A46" s="67" t="s">
        <v>63</v>
      </c>
      <c r="B46" s="61"/>
      <c r="C46" s="61"/>
      <c r="D46" s="79"/>
      <c r="E46" s="80"/>
      <c r="F46" s="81"/>
      <c r="G46" s="81"/>
      <c r="H46" s="68">
        <f aca="true" t="shared" si="22" ref="H38:H90">IF(E46="Gastite",Q46,IF(E46="Rigid",R46,""))</f>
      </c>
      <c r="I46" s="69">
        <f aca="true" t="shared" si="23" ref="I38:I90">IF(ISERROR(F46*H46),"",F46*H46)</f>
      </c>
      <c r="J46" s="69" t="str">
        <f aca="true" t="shared" si="24" ref="J38:J90">IF(ISERROR(LOOKUP(B46,$N$35:$N$90,$O$35:$O$90)),"-",LOOKUP(B46,$N$35:$N$90,$O$35:$O$90))</f>
        <v>-</v>
      </c>
      <c r="K46" s="69" t="str">
        <f aca="true" t="shared" si="25" ref="K39:K90">IF(ISERROR(J46-I46),"-",J46-I46)</f>
        <v>-</v>
      </c>
      <c r="L46" s="92"/>
      <c r="M46" s="7"/>
      <c r="N46" s="50" t="str">
        <f t="shared" si="11"/>
        <v> J</v>
      </c>
      <c r="O46" s="50" t="str">
        <f t="shared" si="12"/>
        <v>-</v>
      </c>
      <c r="P46" s="7"/>
      <c r="Q46" s="50">
        <f t="shared" si="13"/>
        <v>0</v>
      </c>
      <c r="R46" s="51">
        <f t="shared" si="14"/>
        <v>0</v>
      </c>
      <c r="S46" s="51"/>
      <c r="T46" s="51">
        <f t="shared" si="15"/>
        <v>0</v>
      </c>
      <c r="U46" s="50">
        <f t="shared" si="16"/>
        <v>0</v>
      </c>
      <c r="V46" s="50">
        <f t="shared" si="17"/>
        <v>0</v>
      </c>
      <c r="W46" s="50">
        <f t="shared" si="18"/>
        <v>0</v>
      </c>
      <c r="X46" s="50">
        <f t="shared" si="19"/>
        <v>0</v>
      </c>
      <c r="Y46" s="50">
        <f t="shared" si="20"/>
        <v>0</v>
      </c>
      <c r="Z46" s="51">
        <f t="shared" si="0"/>
        <v>0</v>
      </c>
      <c r="AA46" s="51">
        <f t="shared" si="1"/>
        <v>0</v>
      </c>
      <c r="AB46" s="51">
        <f t="shared" si="2"/>
        <v>0</v>
      </c>
      <c r="AC46" s="51">
        <f t="shared" si="3"/>
        <v>0</v>
      </c>
      <c r="AD46" s="51">
        <f t="shared" si="4"/>
        <v>0</v>
      </c>
      <c r="AE46" s="51">
        <f t="shared" si="5"/>
        <v>0</v>
      </c>
      <c r="AF46" s="51">
        <f t="shared" si="6"/>
        <v>0</v>
      </c>
      <c r="AG46" s="50">
        <f t="shared" si="7"/>
        <v>0</v>
      </c>
      <c r="AH46" s="78">
        <v>50</v>
      </c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ht="12.75" customHeight="1">
      <c r="A47" s="67" t="s">
        <v>64</v>
      </c>
      <c r="B47" s="61"/>
      <c r="C47" s="61"/>
      <c r="D47" s="79"/>
      <c r="E47" s="80"/>
      <c r="F47" s="81"/>
      <c r="G47" s="81"/>
      <c r="H47" s="68">
        <f t="shared" si="22"/>
      </c>
      <c r="I47" s="69">
        <f t="shared" si="23"/>
      </c>
      <c r="J47" s="69" t="str">
        <f t="shared" si="24"/>
        <v>-</v>
      </c>
      <c r="K47" s="69" t="str">
        <f t="shared" si="25"/>
        <v>-</v>
      </c>
      <c r="L47" s="92"/>
      <c r="M47" s="7"/>
      <c r="N47" s="50" t="str">
        <f t="shared" si="11"/>
        <v> K</v>
      </c>
      <c r="O47" s="50" t="str">
        <f t="shared" si="12"/>
        <v>-</v>
      </c>
      <c r="P47" s="7"/>
      <c r="Q47" s="50">
        <f t="shared" si="13"/>
        <v>0</v>
      </c>
      <c r="R47" s="51">
        <f t="shared" si="14"/>
        <v>0</v>
      </c>
      <c r="S47" s="51"/>
      <c r="T47" s="51">
        <f t="shared" si="15"/>
        <v>0</v>
      </c>
      <c r="U47" s="50">
        <f t="shared" si="16"/>
        <v>0</v>
      </c>
      <c r="V47" s="50">
        <f t="shared" si="17"/>
        <v>0</v>
      </c>
      <c r="W47" s="50">
        <f t="shared" si="18"/>
        <v>0</v>
      </c>
      <c r="X47" s="50">
        <f t="shared" si="19"/>
        <v>0</v>
      </c>
      <c r="Y47" s="50">
        <f t="shared" si="20"/>
        <v>0</v>
      </c>
      <c r="Z47" s="51">
        <f t="shared" si="0"/>
        <v>0</v>
      </c>
      <c r="AA47" s="51">
        <f t="shared" si="1"/>
        <v>0</v>
      </c>
      <c r="AB47" s="51">
        <f t="shared" si="2"/>
        <v>0</v>
      </c>
      <c r="AC47" s="51">
        <f t="shared" si="3"/>
        <v>0</v>
      </c>
      <c r="AD47" s="51">
        <f t="shared" si="4"/>
        <v>0</v>
      </c>
      <c r="AE47" s="51">
        <f t="shared" si="5"/>
        <v>0</v>
      </c>
      <c r="AF47" s="51">
        <f t="shared" si="6"/>
        <v>0</v>
      </c>
      <c r="AG47" s="50">
        <f t="shared" si="7"/>
        <v>0</v>
      </c>
      <c r="AH47" s="78">
        <v>55</v>
      </c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ht="12.75" customHeight="1">
      <c r="A48" s="67" t="s">
        <v>65</v>
      </c>
      <c r="B48" s="61"/>
      <c r="C48" s="61"/>
      <c r="D48" s="79"/>
      <c r="E48" s="80"/>
      <c r="F48" s="81"/>
      <c r="G48" s="81"/>
      <c r="H48" s="68">
        <f t="shared" si="22"/>
      </c>
      <c r="I48" s="69">
        <f t="shared" si="23"/>
      </c>
      <c r="J48" s="69" t="str">
        <f t="shared" si="24"/>
        <v>-</v>
      </c>
      <c r="K48" s="69" t="str">
        <f t="shared" si="25"/>
        <v>-</v>
      </c>
      <c r="L48" s="92"/>
      <c r="M48" s="7"/>
      <c r="N48" s="50" t="str">
        <f t="shared" si="11"/>
        <v> L</v>
      </c>
      <c r="O48" s="50" t="str">
        <f t="shared" si="12"/>
        <v>-</v>
      </c>
      <c r="P48" s="7"/>
      <c r="Q48" s="50">
        <f t="shared" si="13"/>
        <v>0</v>
      </c>
      <c r="R48" s="51">
        <f t="shared" si="14"/>
        <v>0</v>
      </c>
      <c r="S48" s="51"/>
      <c r="T48" s="51">
        <f t="shared" si="15"/>
        <v>0</v>
      </c>
      <c r="U48" s="50">
        <f t="shared" si="16"/>
        <v>0</v>
      </c>
      <c r="V48" s="50">
        <f t="shared" si="17"/>
        <v>0</v>
      </c>
      <c r="W48" s="50">
        <f t="shared" si="18"/>
        <v>0</v>
      </c>
      <c r="X48" s="50">
        <f t="shared" si="19"/>
        <v>0</v>
      </c>
      <c r="Y48" s="50">
        <f t="shared" si="20"/>
        <v>0</v>
      </c>
      <c r="Z48" s="51">
        <f t="shared" si="0"/>
        <v>0</v>
      </c>
      <c r="AA48" s="51">
        <f t="shared" si="1"/>
        <v>0</v>
      </c>
      <c r="AB48" s="51">
        <f t="shared" si="2"/>
        <v>0</v>
      </c>
      <c r="AC48" s="51">
        <f t="shared" si="3"/>
        <v>0</v>
      </c>
      <c r="AD48" s="51">
        <f t="shared" si="4"/>
        <v>0</v>
      </c>
      <c r="AE48" s="51">
        <f t="shared" si="5"/>
        <v>0</v>
      </c>
      <c r="AF48" s="51">
        <f t="shared" si="6"/>
        <v>0</v>
      </c>
      <c r="AG48" s="50">
        <f t="shared" si="7"/>
        <v>0</v>
      </c>
      <c r="AH48" s="78">
        <v>60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ht="12.75" customHeight="1">
      <c r="A49" s="67" t="s">
        <v>66</v>
      </c>
      <c r="B49" s="61"/>
      <c r="C49" s="61"/>
      <c r="D49" s="79"/>
      <c r="E49" s="80"/>
      <c r="F49" s="81"/>
      <c r="G49" s="81"/>
      <c r="H49" s="68">
        <f t="shared" si="22"/>
      </c>
      <c r="I49" s="69">
        <f t="shared" si="23"/>
      </c>
      <c r="J49" s="69" t="str">
        <f t="shared" si="24"/>
        <v>-</v>
      </c>
      <c r="K49" s="69" t="str">
        <f t="shared" si="25"/>
        <v>-</v>
      </c>
      <c r="L49" s="92"/>
      <c r="M49" s="7"/>
      <c r="N49" s="50" t="str">
        <f t="shared" si="11"/>
        <v> M</v>
      </c>
      <c r="O49" s="50" t="str">
        <f t="shared" si="12"/>
        <v>-</v>
      </c>
      <c r="P49" s="7"/>
      <c r="Q49" s="50">
        <f t="shared" si="13"/>
        <v>0</v>
      </c>
      <c r="R49" s="51">
        <f t="shared" si="14"/>
        <v>0</v>
      </c>
      <c r="S49" s="51"/>
      <c r="T49" s="51">
        <f t="shared" si="15"/>
        <v>0</v>
      </c>
      <c r="U49" s="50">
        <f t="shared" si="16"/>
        <v>0</v>
      </c>
      <c r="V49" s="50">
        <f t="shared" si="17"/>
        <v>0</v>
      </c>
      <c r="W49" s="50">
        <f t="shared" si="18"/>
        <v>0</v>
      </c>
      <c r="X49" s="50">
        <f t="shared" si="19"/>
        <v>0</v>
      </c>
      <c r="Y49" s="50">
        <f t="shared" si="20"/>
        <v>0</v>
      </c>
      <c r="Z49" s="51">
        <f t="shared" si="0"/>
        <v>0</v>
      </c>
      <c r="AA49" s="51">
        <f t="shared" si="1"/>
        <v>0</v>
      </c>
      <c r="AB49" s="51">
        <f t="shared" si="2"/>
        <v>0</v>
      </c>
      <c r="AC49" s="51">
        <f t="shared" si="3"/>
        <v>0</v>
      </c>
      <c r="AD49" s="51">
        <f t="shared" si="4"/>
        <v>0</v>
      </c>
      <c r="AE49" s="51">
        <f t="shared" si="5"/>
        <v>0</v>
      </c>
      <c r="AF49" s="51">
        <f t="shared" si="6"/>
        <v>0</v>
      </c>
      <c r="AG49" s="50">
        <f t="shared" si="7"/>
        <v>0</v>
      </c>
      <c r="AH49" s="78">
        <v>65</v>
      </c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ht="12.75" customHeight="1">
      <c r="A50" s="67" t="s">
        <v>67</v>
      </c>
      <c r="B50" s="61"/>
      <c r="C50" s="61"/>
      <c r="D50" s="79"/>
      <c r="E50" s="80"/>
      <c r="F50" s="81"/>
      <c r="G50" s="81"/>
      <c r="H50" s="68">
        <f t="shared" si="22"/>
      </c>
      <c r="I50" s="69">
        <f t="shared" si="23"/>
      </c>
      <c r="J50" s="69" t="str">
        <f t="shared" si="24"/>
        <v>-</v>
      </c>
      <c r="K50" s="69" t="str">
        <f t="shared" si="25"/>
        <v>-</v>
      </c>
      <c r="L50" s="92"/>
      <c r="M50" s="7"/>
      <c r="N50" s="50" t="str">
        <f t="shared" si="11"/>
        <v> N</v>
      </c>
      <c r="O50" s="50" t="str">
        <f t="shared" si="12"/>
        <v>-</v>
      </c>
      <c r="P50" s="7"/>
      <c r="Q50" s="50">
        <f t="shared" si="13"/>
        <v>0</v>
      </c>
      <c r="R50" s="51">
        <f t="shared" si="14"/>
        <v>0</v>
      </c>
      <c r="S50" s="51"/>
      <c r="T50" s="51">
        <f t="shared" si="15"/>
        <v>0</v>
      </c>
      <c r="U50" s="50">
        <f t="shared" si="16"/>
        <v>0</v>
      </c>
      <c r="V50" s="50">
        <f t="shared" si="17"/>
        <v>0</v>
      </c>
      <c r="W50" s="50">
        <f t="shared" si="18"/>
        <v>0</v>
      </c>
      <c r="X50" s="50">
        <f t="shared" si="19"/>
        <v>0</v>
      </c>
      <c r="Y50" s="50">
        <f t="shared" si="20"/>
        <v>0</v>
      </c>
      <c r="Z50" s="51">
        <f t="shared" si="0"/>
        <v>0</v>
      </c>
      <c r="AA50" s="51">
        <f t="shared" si="1"/>
        <v>0</v>
      </c>
      <c r="AB50" s="51">
        <f t="shared" si="2"/>
        <v>0</v>
      </c>
      <c r="AC50" s="51">
        <f t="shared" si="3"/>
        <v>0</v>
      </c>
      <c r="AD50" s="51">
        <f t="shared" si="4"/>
        <v>0</v>
      </c>
      <c r="AE50" s="51">
        <f t="shared" si="5"/>
        <v>0</v>
      </c>
      <c r="AF50" s="51">
        <f t="shared" si="6"/>
        <v>0</v>
      </c>
      <c r="AG50" s="50">
        <f t="shared" si="7"/>
        <v>0</v>
      </c>
      <c r="AH50" s="78">
        <v>70</v>
      </c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ht="12.75" customHeight="1">
      <c r="A51" s="67" t="s">
        <v>68</v>
      </c>
      <c r="B51" s="61"/>
      <c r="C51" s="61"/>
      <c r="D51" s="79"/>
      <c r="E51" s="80"/>
      <c r="F51" s="81"/>
      <c r="G51" s="81"/>
      <c r="H51" s="68">
        <f t="shared" si="22"/>
      </c>
      <c r="I51" s="69">
        <f t="shared" si="23"/>
      </c>
      <c r="J51" s="69" t="str">
        <f t="shared" si="24"/>
        <v>-</v>
      </c>
      <c r="K51" s="69" t="str">
        <f t="shared" si="25"/>
        <v>-</v>
      </c>
      <c r="L51" s="92"/>
      <c r="M51" s="7"/>
      <c r="N51" s="50" t="str">
        <f t="shared" si="11"/>
        <v> O</v>
      </c>
      <c r="O51" s="50" t="str">
        <f t="shared" si="12"/>
        <v>-</v>
      </c>
      <c r="P51" s="7"/>
      <c r="Q51" s="50">
        <f t="shared" si="13"/>
        <v>0</v>
      </c>
      <c r="R51" s="51">
        <f t="shared" si="14"/>
        <v>0</v>
      </c>
      <c r="S51" s="51"/>
      <c r="T51" s="51">
        <f t="shared" si="15"/>
        <v>0</v>
      </c>
      <c r="U51" s="50">
        <f t="shared" si="16"/>
        <v>0</v>
      </c>
      <c r="V51" s="50">
        <f t="shared" si="17"/>
        <v>0</v>
      </c>
      <c r="W51" s="50">
        <f t="shared" si="18"/>
        <v>0</v>
      </c>
      <c r="X51" s="50">
        <f t="shared" si="19"/>
        <v>0</v>
      </c>
      <c r="Y51" s="50">
        <f t="shared" si="20"/>
        <v>0</v>
      </c>
      <c r="Z51" s="51">
        <f t="shared" si="0"/>
        <v>0</v>
      </c>
      <c r="AA51" s="51">
        <f t="shared" si="1"/>
        <v>0</v>
      </c>
      <c r="AB51" s="51">
        <f t="shared" si="2"/>
        <v>0</v>
      </c>
      <c r="AC51" s="51">
        <f t="shared" si="3"/>
        <v>0</v>
      </c>
      <c r="AD51" s="51">
        <f t="shared" si="4"/>
        <v>0</v>
      </c>
      <c r="AE51" s="51">
        <f t="shared" si="5"/>
        <v>0</v>
      </c>
      <c r="AF51" s="51">
        <f t="shared" si="6"/>
        <v>0</v>
      </c>
      <c r="AG51" s="50">
        <f t="shared" si="7"/>
        <v>0</v>
      </c>
      <c r="AH51" s="78">
        <v>75</v>
      </c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ht="12.75" customHeight="1">
      <c r="A52" s="67" t="s">
        <v>69</v>
      </c>
      <c r="B52" s="61"/>
      <c r="C52" s="61"/>
      <c r="D52" s="79"/>
      <c r="E52" s="80"/>
      <c r="F52" s="81"/>
      <c r="G52" s="81"/>
      <c r="H52" s="68">
        <f t="shared" si="22"/>
      </c>
      <c r="I52" s="69">
        <f t="shared" si="23"/>
      </c>
      <c r="J52" s="69" t="str">
        <f t="shared" si="24"/>
        <v>-</v>
      </c>
      <c r="K52" s="69" t="str">
        <f t="shared" si="25"/>
        <v>-</v>
      </c>
      <c r="L52" s="92"/>
      <c r="M52" s="7"/>
      <c r="N52" s="50" t="str">
        <f t="shared" si="11"/>
        <v> P</v>
      </c>
      <c r="O52" s="50" t="str">
        <f t="shared" si="12"/>
        <v>-</v>
      </c>
      <c r="P52" s="7"/>
      <c r="Q52" s="50">
        <f t="shared" si="13"/>
        <v>0</v>
      </c>
      <c r="R52" s="51">
        <f t="shared" si="14"/>
        <v>0</v>
      </c>
      <c r="S52" s="51"/>
      <c r="T52" s="51">
        <f t="shared" si="15"/>
        <v>0</v>
      </c>
      <c r="U52" s="50">
        <f t="shared" si="16"/>
        <v>0</v>
      </c>
      <c r="V52" s="50">
        <f t="shared" si="17"/>
        <v>0</v>
      </c>
      <c r="W52" s="50">
        <f t="shared" si="18"/>
        <v>0</v>
      </c>
      <c r="X52" s="50">
        <f t="shared" si="19"/>
        <v>0</v>
      </c>
      <c r="Y52" s="50">
        <f t="shared" si="20"/>
        <v>0</v>
      </c>
      <c r="Z52" s="51">
        <f t="shared" si="0"/>
        <v>0</v>
      </c>
      <c r="AA52" s="51">
        <f t="shared" si="1"/>
        <v>0</v>
      </c>
      <c r="AB52" s="51">
        <f t="shared" si="2"/>
        <v>0</v>
      </c>
      <c r="AC52" s="51">
        <f t="shared" si="3"/>
        <v>0</v>
      </c>
      <c r="AD52" s="51">
        <f t="shared" si="4"/>
        <v>0</v>
      </c>
      <c r="AE52" s="51">
        <f t="shared" si="5"/>
        <v>0</v>
      </c>
      <c r="AF52" s="51">
        <f t="shared" si="6"/>
        <v>0</v>
      </c>
      <c r="AG52" s="50">
        <f t="shared" si="7"/>
        <v>0</v>
      </c>
      <c r="AH52" s="78">
        <v>80</v>
      </c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ht="12.75" customHeight="1">
      <c r="A53" s="67" t="s">
        <v>70</v>
      </c>
      <c r="B53" s="61"/>
      <c r="C53" s="61"/>
      <c r="D53" s="79"/>
      <c r="E53" s="80"/>
      <c r="F53" s="81"/>
      <c r="G53" s="81"/>
      <c r="H53" s="68">
        <f t="shared" si="22"/>
      </c>
      <c r="I53" s="69">
        <f t="shared" si="23"/>
      </c>
      <c r="J53" s="69" t="str">
        <f t="shared" si="24"/>
        <v>-</v>
      </c>
      <c r="K53" s="69" t="str">
        <f t="shared" si="25"/>
        <v>-</v>
      </c>
      <c r="L53" s="92"/>
      <c r="M53" s="7"/>
      <c r="N53" s="50" t="str">
        <f t="shared" si="11"/>
        <v> Q</v>
      </c>
      <c r="O53" s="50" t="str">
        <f t="shared" si="12"/>
        <v>-</v>
      </c>
      <c r="P53" s="7"/>
      <c r="Q53" s="50">
        <f t="shared" si="13"/>
        <v>0</v>
      </c>
      <c r="R53" s="51">
        <f t="shared" si="14"/>
        <v>0</v>
      </c>
      <c r="S53" s="51"/>
      <c r="T53" s="51">
        <f t="shared" si="15"/>
        <v>0</v>
      </c>
      <c r="U53" s="50">
        <f t="shared" si="16"/>
        <v>0</v>
      </c>
      <c r="V53" s="50">
        <f t="shared" si="17"/>
        <v>0</v>
      </c>
      <c r="W53" s="50">
        <f t="shared" si="18"/>
        <v>0</v>
      </c>
      <c r="X53" s="50">
        <f t="shared" si="19"/>
        <v>0</v>
      </c>
      <c r="Y53" s="50">
        <f t="shared" si="20"/>
        <v>0</v>
      </c>
      <c r="Z53" s="51">
        <f t="shared" si="0"/>
        <v>0</v>
      </c>
      <c r="AA53" s="51">
        <f t="shared" si="1"/>
        <v>0</v>
      </c>
      <c r="AB53" s="51">
        <f t="shared" si="2"/>
        <v>0</v>
      </c>
      <c r="AC53" s="51">
        <f t="shared" si="3"/>
        <v>0</v>
      </c>
      <c r="AD53" s="51">
        <f t="shared" si="4"/>
        <v>0</v>
      </c>
      <c r="AE53" s="51">
        <f t="shared" si="5"/>
        <v>0</v>
      </c>
      <c r="AF53" s="51">
        <f t="shared" si="6"/>
        <v>0</v>
      </c>
      <c r="AG53" s="50">
        <f t="shared" si="7"/>
        <v>0</v>
      </c>
      <c r="AH53" s="78">
        <v>85</v>
      </c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ht="12.75" customHeight="1">
      <c r="A54" s="67" t="s">
        <v>71</v>
      </c>
      <c r="B54" s="61"/>
      <c r="C54" s="61"/>
      <c r="D54" s="79"/>
      <c r="E54" s="80"/>
      <c r="F54" s="81"/>
      <c r="G54" s="81"/>
      <c r="H54" s="68">
        <f t="shared" si="22"/>
      </c>
      <c r="I54" s="69">
        <f t="shared" si="23"/>
      </c>
      <c r="J54" s="69" t="str">
        <f t="shared" si="24"/>
        <v>-</v>
      </c>
      <c r="K54" s="69" t="str">
        <f t="shared" si="25"/>
        <v>-</v>
      </c>
      <c r="L54" s="92"/>
      <c r="M54" s="2"/>
      <c r="N54" s="50" t="str">
        <f t="shared" si="11"/>
        <v> R</v>
      </c>
      <c r="O54" s="50" t="str">
        <f t="shared" si="12"/>
        <v>-</v>
      </c>
      <c r="P54" s="2"/>
      <c r="Q54" s="50">
        <f t="shared" si="13"/>
        <v>0</v>
      </c>
      <c r="R54" s="51">
        <f t="shared" si="14"/>
        <v>0</v>
      </c>
      <c r="S54" s="51"/>
      <c r="T54" s="51">
        <f t="shared" si="15"/>
        <v>0</v>
      </c>
      <c r="U54" s="50">
        <f t="shared" si="16"/>
        <v>0</v>
      </c>
      <c r="V54" s="50">
        <f t="shared" si="17"/>
        <v>0</v>
      </c>
      <c r="W54" s="50">
        <f t="shared" si="18"/>
        <v>0</v>
      </c>
      <c r="X54" s="50">
        <f t="shared" si="19"/>
        <v>0</v>
      </c>
      <c r="Y54" s="50">
        <f t="shared" si="20"/>
        <v>0</v>
      </c>
      <c r="Z54" s="51">
        <f t="shared" si="0"/>
        <v>0</v>
      </c>
      <c r="AA54" s="51">
        <f t="shared" si="1"/>
        <v>0</v>
      </c>
      <c r="AB54" s="51">
        <f t="shared" si="2"/>
        <v>0</v>
      </c>
      <c r="AC54" s="51">
        <f t="shared" si="3"/>
        <v>0</v>
      </c>
      <c r="AD54" s="51">
        <f t="shared" si="4"/>
        <v>0</v>
      </c>
      <c r="AE54" s="51">
        <f t="shared" si="5"/>
        <v>0</v>
      </c>
      <c r="AF54" s="51">
        <f t="shared" si="6"/>
        <v>0</v>
      </c>
      <c r="AG54" s="50">
        <f t="shared" si="7"/>
        <v>0</v>
      </c>
      <c r="AH54" s="78">
        <v>90</v>
      </c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ht="12.75" customHeight="1">
      <c r="A55" s="67" t="s">
        <v>72</v>
      </c>
      <c r="B55" s="61"/>
      <c r="C55" s="61"/>
      <c r="D55" s="79"/>
      <c r="E55" s="80"/>
      <c r="F55" s="81"/>
      <c r="G55" s="81"/>
      <c r="H55" s="68">
        <f t="shared" si="22"/>
      </c>
      <c r="I55" s="69">
        <f t="shared" si="23"/>
      </c>
      <c r="J55" s="69" t="str">
        <f t="shared" si="24"/>
        <v>-</v>
      </c>
      <c r="K55" s="69" t="str">
        <f t="shared" si="25"/>
        <v>-</v>
      </c>
      <c r="L55" s="92"/>
      <c r="M55" s="3"/>
      <c r="N55" s="50" t="str">
        <f t="shared" si="11"/>
        <v> S</v>
      </c>
      <c r="O55" s="50" t="str">
        <f t="shared" si="12"/>
        <v>-</v>
      </c>
      <c r="P55" s="3"/>
      <c r="Q55" s="50">
        <f t="shared" si="13"/>
        <v>0</v>
      </c>
      <c r="R55" s="51">
        <f t="shared" si="14"/>
        <v>0</v>
      </c>
      <c r="S55" s="51"/>
      <c r="T55" s="51">
        <f t="shared" si="15"/>
        <v>0</v>
      </c>
      <c r="U55" s="50">
        <f t="shared" si="16"/>
        <v>0</v>
      </c>
      <c r="V55" s="50">
        <f t="shared" si="17"/>
        <v>0</v>
      </c>
      <c r="W55" s="50">
        <f t="shared" si="18"/>
        <v>0</v>
      </c>
      <c r="X55" s="50">
        <f t="shared" si="19"/>
        <v>0</v>
      </c>
      <c r="Y55" s="50">
        <f t="shared" si="20"/>
        <v>0</v>
      </c>
      <c r="Z55" s="51">
        <f t="shared" si="0"/>
        <v>0</v>
      </c>
      <c r="AA55" s="51">
        <f t="shared" si="1"/>
        <v>0</v>
      </c>
      <c r="AB55" s="51">
        <f t="shared" si="2"/>
        <v>0</v>
      </c>
      <c r="AC55" s="51">
        <f t="shared" si="3"/>
        <v>0</v>
      </c>
      <c r="AD55" s="51">
        <f t="shared" si="4"/>
        <v>0</v>
      </c>
      <c r="AE55" s="51">
        <f t="shared" si="5"/>
        <v>0</v>
      </c>
      <c r="AF55" s="51">
        <f t="shared" si="6"/>
        <v>0</v>
      </c>
      <c r="AG55" s="50">
        <f t="shared" si="7"/>
        <v>0</v>
      </c>
      <c r="AH55" s="78">
        <v>95</v>
      </c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ht="12.75" customHeight="1">
      <c r="A56" s="67" t="s">
        <v>73</v>
      </c>
      <c r="B56" s="61"/>
      <c r="C56" s="61"/>
      <c r="D56" s="79"/>
      <c r="E56" s="80"/>
      <c r="F56" s="81"/>
      <c r="G56" s="81"/>
      <c r="H56" s="68">
        <f t="shared" si="22"/>
      </c>
      <c r="I56" s="69">
        <f t="shared" si="23"/>
      </c>
      <c r="J56" s="69" t="str">
        <f t="shared" si="24"/>
        <v>-</v>
      </c>
      <c r="K56" s="69" t="str">
        <f t="shared" si="25"/>
        <v>-</v>
      </c>
      <c r="L56" s="92"/>
      <c r="M56" s="2"/>
      <c r="N56" s="50" t="str">
        <f t="shared" si="11"/>
        <v> T</v>
      </c>
      <c r="O56" s="50" t="str">
        <f t="shared" si="12"/>
        <v>-</v>
      </c>
      <c r="P56" s="2"/>
      <c r="Q56" s="50">
        <f t="shared" si="13"/>
        <v>0</v>
      </c>
      <c r="R56" s="51">
        <f t="shared" si="14"/>
        <v>0</v>
      </c>
      <c r="S56" s="51"/>
      <c r="T56" s="51">
        <f t="shared" si="15"/>
        <v>0</v>
      </c>
      <c r="U56" s="50">
        <f t="shared" si="16"/>
        <v>0</v>
      </c>
      <c r="V56" s="50">
        <f t="shared" si="17"/>
        <v>0</v>
      </c>
      <c r="W56" s="50">
        <f t="shared" si="18"/>
        <v>0</v>
      </c>
      <c r="X56" s="50">
        <f t="shared" si="19"/>
        <v>0</v>
      </c>
      <c r="Y56" s="50">
        <f t="shared" si="20"/>
        <v>0</v>
      </c>
      <c r="Z56" s="51">
        <f t="shared" si="0"/>
        <v>0</v>
      </c>
      <c r="AA56" s="51">
        <f t="shared" si="1"/>
        <v>0</v>
      </c>
      <c r="AB56" s="51">
        <f t="shared" si="2"/>
        <v>0</v>
      </c>
      <c r="AC56" s="51">
        <f t="shared" si="3"/>
        <v>0</v>
      </c>
      <c r="AD56" s="51">
        <f t="shared" si="4"/>
        <v>0</v>
      </c>
      <c r="AE56" s="51">
        <f t="shared" si="5"/>
        <v>0</v>
      </c>
      <c r="AF56" s="51">
        <f t="shared" si="6"/>
        <v>0</v>
      </c>
      <c r="AG56" s="50">
        <f t="shared" si="7"/>
        <v>0</v>
      </c>
      <c r="AH56" s="78">
        <v>100</v>
      </c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ht="12.75" customHeight="1">
      <c r="A57" s="67" t="s">
        <v>74</v>
      </c>
      <c r="B57" s="61"/>
      <c r="C57" s="61"/>
      <c r="D57" s="79"/>
      <c r="E57" s="80"/>
      <c r="F57" s="81"/>
      <c r="G57" s="81"/>
      <c r="H57" s="68">
        <f t="shared" si="22"/>
      </c>
      <c r="I57" s="69">
        <f t="shared" si="23"/>
      </c>
      <c r="J57" s="69" t="str">
        <f t="shared" si="24"/>
        <v>-</v>
      </c>
      <c r="K57" s="69" t="str">
        <f t="shared" si="25"/>
        <v>-</v>
      </c>
      <c r="L57" s="92"/>
      <c r="M57" s="2"/>
      <c r="N57" s="50" t="str">
        <f t="shared" si="11"/>
        <v> U</v>
      </c>
      <c r="O57" s="50" t="str">
        <f t="shared" si="12"/>
        <v>-</v>
      </c>
      <c r="P57" s="2"/>
      <c r="Q57" s="50">
        <f t="shared" si="13"/>
        <v>0</v>
      </c>
      <c r="R57" s="51">
        <f t="shared" si="14"/>
        <v>0</v>
      </c>
      <c r="S57" s="51"/>
      <c r="T57" s="51">
        <f t="shared" si="15"/>
        <v>0</v>
      </c>
      <c r="U57" s="50">
        <f t="shared" si="16"/>
        <v>0</v>
      </c>
      <c r="V57" s="50">
        <f t="shared" si="17"/>
        <v>0</v>
      </c>
      <c r="W57" s="50">
        <f t="shared" si="18"/>
        <v>0</v>
      </c>
      <c r="X57" s="50">
        <f t="shared" si="19"/>
        <v>0</v>
      </c>
      <c r="Y57" s="50">
        <f t="shared" si="20"/>
        <v>0</v>
      </c>
      <c r="Z57" s="51">
        <f t="shared" si="0"/>
        <v>0</v>
      </c>
      <c r="AA57" s="51">
        <f t="shared" si="1"/>
        <v>0</v>
      </c>
      <c r="AB57" s="51">
        <f t="shared" si="2"/>
        <v>0</v>
      </c>
      <c r="AC57" s="51">
        <f t="shared" si="3"/>
        <v>0</v>
      </c>
      <c r="AD57" s="51">
        <f t="shared" si="4"/>
        <v>0</v>
      </c>
      <c r="AE57" s="51">
        <f t="shared" si="5"/>
        <v>0</v>
      </c>
      <c r="AF57" s="51">
        <f t="shared" si="6"/>
        <v>0</v>
      </c>
      <c r="AG57" s="50">
        <f t="shared" si="7"/>
        <v>0</v>
      </c>
      <c r="AH57" s="78">
        <v>105</v>
      </c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ht="12.75" customHeight="1">
      <c r="A58" s="67" t="s">
        <v>75</v>
      </c>
      <c r="B58" s="61"/>
      <c r="C58" s="61"/>
      <c r="D58" s="79"/>
      <c r="E58" s="80"/>
      <c r="F58" s="81"/>
      <c r="G58" s="81"/>
      <c r="H58" s="68">
        <f t="shared" si="22"/>
      </c>
      <c r="I58" s="69">
        <f t="shared" si="23"/>
      </c>
      <c r="J58" s="69" t="str">
        <f t="shared" si="24"/>
        <v>-</v>
      </c>
      <c r="K58" s="69" t="str">
        <f t="shared" si="25"/>
        <v>-</v>
      </c>
      <c r="L58" s="92"/>
      <c r="M58" s="3"/>
      <c r="N58" s="50" t="str">
        <f t="shared" si="11"/>
        <v> V</v>
      </c>
      <c r="O58" s="50" t="str">
        <f t="shared" si="12"/>
        <v>-</v>
      </c>
      <c r="P58" s="3"/>
      <c r="Q58" s="50">
        <f t="shared" si="13"/>
        <v>0</v>
      </c>
      <c r="R58" s="51">
        <f t="shared" si="14"/>
        <v>0</v>
      </c>
      <c r="S58" s="51"/>
      <c r="T58" s="51">
        <f t="shared" si="15"/>
        <v>0</v>
      </c>
      <c r="U58" s="50">
        <f t="shared" si="16"/>
        <v>0</v>
      </c>
      <c r="V58" s="50">
        <f t="shared" si="17"/>
        <v>0</v>
      </c>
      <c r="W58" s="50">
        <f t="shared" si="18"/>
        <v>0</v>
      </c>
      <c r="X58" s="50">
        <f t="shared" si="19"/>
        <v>0</v>
      </c>
      <c r="Y58" s="50">
        <f t="shared" si="20"/>
        <v>0</v>
      </c>
      <c r="Z58" s="51">
        <f t="shared" si="0"/>
        <v>0</v>
      </c>
      <c r="AA58" s="51">
        <f t="shared" si="1"/>
        <v>0</v>
      </c>
      <c r="AB58" s="51">
        <f t="shared" si="2"/>
        <v>0</v>
      </c>
      <c r="AC58" s="51">
        <f t="shared" si="3"/>
        <v>0</v>
      </c>
      <c r="AD58" s="51">
        <f t="shared" si="4"/>
        <v>0</v>
      </c>
      <c r="AE58" s="51">
        <f t="shared" si="5"/>
        <v>0</v>
      </c>
      <c r="AF58" s="51">
        <f t="shared" si="6"/>
        <v>0</v>
      </c>
      <c r="AG58" s="50">
        <f t="shared" si="7"/>
        <v>0</v>
      </c>
      <c r="AH58" s="78">
        <v>110</v>
      </c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ht="12.75" customHeight="1">
      <c r="A59" s="67" t="s">
        <v>76</v>
      </c>
      <c r="B59" s="61"/>
      <c r="C59" s="61"/>
      <c r="D59" s="79"/>
      <c r="E59" s="80"/>
      <c r="F59" s="81"/>
      <c r="G59" s="81"/>
      <c r="H59" s="68">
        <f t="shared" si="22"/>
      </c>
      <c r="I59" s="69">
        <f t="shared" si="23"/>
      </c>
      <c r="J59" s="69" t="str">
        <f t="shared" si="24"/>
        <v>-</v>
      </c>
      <c r="K59" s="69" t="str">
        <f t="shared" si="25"/>
        <v>-</v>
      </c>
      <c r="L59" s="92"/>
      <c r="M59" s="2"/>
      <c r="N59" s="50" t="str">
        <f t="shared" si="11"/>
        <v> W</v>
      </c>
      <c r="O59" s="50" t="str">
        <f t="shared" si="12"/>
        <v>-</v>
      </c>
      <c r="P59" s="2"/>
      <c r="Q59" s="50">
        <f t="shared" si="13"/>
        <v>0</v>
      </c>
      <c r="R59" s="51">
        <f t="shared" si="14"/>
        <v>0</v>
      </c>
      <c r="S59" s="51"/>
      <c r="T59" s="51">
        <f t="shared" si="15"/>
        <v>0</v>
      </c>
      <c r="U59" s="50">
        <f t="shared" si="16"/>
        <v>0</v>
      </c>
      <c r="V59" s="50">
        <f t="shared" si="17"/>
        <v>0</v>
      </c>
      <c r="W59" s="50">
        <f t="shared" si="18"/>
        <v>0</v>
      </c>
      <c r="X59" s="50">
        <f t="shared" si="19"/>
        <v>0</v>
      </c>
      <c r="Y59" s="50">
        <f t="shared" si="20"/>
        <v>0</v>
      </c>
      <c r="Z59" s="51">
        <f t="shared" si="0"/>
        <v>0</v>
      </c>
      <c r="AA59" s="51">
        <f t="shared" si="1"/>
        <v>0</v>
      </c>
      <c r="AB59" s="51">
        <f t="shared" si="2"/>
        <v>0</v>
      </c>
      <c r="AC59" s="51">
        <f t="shared" si="3"/>
        <v>0</v>
      </c>
      <c r="AD59" s="51">
        <f t="shared" si="4"/>
        <v>0</v>
      </c>
      <c r="AE59" s="51">
        <f t="shared" si="5"/>
        <v>0</v>
      </c>
      <c r="AF59" s="51">
        <f t="shared" si="6"/>
        <v>0</v>
      </c>
      <c r="AG59" s="50">
        <f t="shared" si="7"/>
        <v>0</v>
      </c>
      <c r="AH59" s="78">
        <v>115</v>
      </c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ht="12.75" customHeight="1">
      <c r="A60" s="67" t="s">
        <v>77</v>
      </c>
      <c r="B60" s="61"/>
      <c r="C60" s="61"/>
      <c r="D60" s="79"/>
      <c r="E60" s="80"/>
      <c r="F60" s="81"/>
      <c r="G60" s="81"/>
      <c r="H60" s="68">
        <f t="shared" si="22"/>
      </c>
      <c r="I60" s="69">
        <f t="shared" si="23"/>
      </c>
      <c r="J60" s="69" t="str">
        <f t="shared" si="24"/>
        <v>-</v>
      </c>
      <c r="K60" s="69" t="str">
        <f t="shared" si="25"/>
        <v>-</v>
      </c>
      <c r="L60" s="92"/>
      <c r="M60" s="3"/>
      <c r="N60" s="50" t="str">
        <f t="shared" si="11"/>
        <v> X</v>
      </c>
      <c r="O60" s="50" t="str">
        <f t="shared" si="12"/>
        <v>-</v>
      </c>
      <c r="P60" s="3"/>
      <c r="Q60" s="50">
        <f t="shared" si="13"/>
        <v>0</v>
      </c>
      <c r="R60" s="51">
        <f t="shared" si="14"/>
        <v>0</v>
      </c>
      <c r="S60" s="51"/>
      <c r="T60" s="51">
        <f t="shared" si="15"/>
        <v>0</v>
      </c>
      <c r="U60" s="50">
        <f t="shared" si="16"/>
        <v>0</v>
      </c>
      <c r="V60" s="50">
        <f t="shared" si="17"/>
        <v>0</v>
      </c>
      <c r="W60" s="50">
        <f t="shared" si="18"/>
        <v>0</v>
      </c>
      <c r="X60" s="50">
        <f t="shared" si="19"/>
        <v>0</v>
      </c>
      <c r="Y60" s="50">
        <f t="shared" si="20"/>
        <v>0</v>
      </c>
      <c r="Z60" s="51">
        <f t="shared" si="0"/>
        <v>0</v>
      </c>
      <c r="AA60" s="51">
        <f t="shared" si="1"/>
        <v>0</v>
      </c>
      <c r="AB60" s="51">
        <f t="shared" si="2"/>
        <v>0</v>
      </c>
      <c r="AC60" s="51">
        <f t="shared" si="3"/>
        <v>0</v>
      </c>
      <c r="AD60" s="51">
        <f t="shared" si="4"/>
        <v>0</v>
      </c>
      <c r="AE60" s="51">
        <f t="shared" si="5"/>
        <v>0</v>
      </c>
      <c r="AF60" s="51">
        <f t="shared" si="6"/>
        <v>0</v>
      </c>
      <c r="AG60" s="50">
        <f t="shared" si="7"/>
        <v>0</v>
      </c>
      <c r="AH60" s="78">
        <v>120</v>
      </c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ht="12.75" customHeight="1">
      <c r="A61" s="67" t="s">
        <v>78</v>
      </c>
      <c r="B61" s="61"/>
      <c r="C61" s="61"/>
      <c r="D61" s="79"/>
      <c r="E61" s="80"/>
      <c r="F61" s="81"/>
      <c r="G61" s="81"/>
      <c r="H61" s="68">
        <f t="shared" si="22"/>
      </c>
      <c r="I61" s="69">
        <f t="shared" si="23"/>
      </c>
      <c r="J61" s="69" t="str">
        <f t="shared" si="24"/>
        <v>-</v>
      </c>
      <c r="K61" s="69" t="str">
        <f t="shared" si="25"/>
        <v>-</v>
      </c>
      <c r="L61" s="92"/>
      <c r="M61" s="2"/>
      <c r="N61" s="50" t="str">
        <f t="shared" si="11"/>
        <v> Y</v>
      </c>
      <c r="O61" s="50" t="str">
        <f t="shared" si="12"/>
        <v>-</v>
      </c>
      <c r="P61" s="2"/>
      <c r="Q61" s="50">
        <f t="shared" si="13"/>
        <v>0</v>
      </c>
      <c r="R61" s="51">
        <f t="shared" si="14"/>
        <v>0</v>
      </c>
      <c r="S61" s="51"/>
      <c r="T61" s="51">
        <f t="shared" si="15"/>
        <v>0</v>
      </c>
      <c r="U61" s="50">
        <f t="shared" si="16"/>
        <v>0</v>
      </c>
      <c r="V61" s="50">
        <f t="shared" si="17"/>
        <v>0</v>
      </c>
      <c r="W61" s="50">
        <f t="shared" si="18"/>
        <v>0</v>
      </c>
      <c r="X61" s="50">
        <f t="shared" si="19"/>
        <v>0</v>
      </c>
      <c r="Y61" s="50">
        <f t="shared" si="20"/>
        <v>0</v>
      </c>
      <c r="Z61" s="51">
        <f t="shared" si="0"/>
        <v>0</v>
      </c>
      <c r="AA61" s="51">
        <f t="shared" si="1"/>
        <v>0</v>
      </c>
      <c r="AB61" s="51">
        <f t="shared" si="2"/>
        <v>0</v>
      </c>
      <c r="AC61" s="51">
        <f t="shared" si="3"/>
        <v>0</v>
      </c>
      <c r="AD61" s="51">
        <f t="shared" si="4"/>
        <v>0</v>
      </c>
      <c r="AE61" s="51">
        <f t="shared" si="5"/>
        <v>0</v>
      </c>
      <c r="AF61" s="51">
        <f t="shared" si="6"/>
        <v>0</v>
      </c>
      <c r="AG61" s="50">
        <f t="shared" si="7"/>
        <v>0</v>
      </c>
      <c r="AH61" s="78">
        <v>125</v>
      </c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ht="12.75" customHeight="1">
      <c r="A62" s="67" t="s">
        <v>79</v>
      </c>
      <c r="B62" s="61"/>
      <c r="C62" s="61"/>
      <c r="D62" s="79"/>
      <c r="E62" s="80"/>
      <c r="F62" s="81"/>
      <c r="G62" s="81"/>
      <c r="H62" s="68">
        <f t="shared" si="22"/>
      </c>
      <c r="I62" s="69">
        <f t="shared" si="23"/>
      </c>
      <c r="J62" s="69" t="str">
        <f t="shared" si="24"/>
        <v>-</v>
      </c>
      <c r="K62" s="69" t="str">
        <f t="shared" si="25"/>
        <v>-</v>
      </c>
      <c r="L62" s="92"/>
      <c r="M62" s="3"/>
      <c r="N62" s="50" t="str">
        <f t="shared" si="11"/>
        <v> Z</v>
      </c>
      <c r="O62" s="50" t="str">
        <f t="shared" si="12"/>
        <v>-</v>
      </c>
      <c r="P62" s="3"/>
      <c r="Q62" s="50">
        <f t="shared" si="13"/>
        <v>0</v>
      </c>
      <c r="R62" s="51">
        <f t="shared" si="14"/>
        <v>0</v>
      </c>
      <c r="S62" s="51"/>
      <c r="T62" s="51">
        <f t="shared" si="15"/>
        <v>0</v>
      </c>
      <c r="U62" s="50">
        <f t="shared" si="16"/>
        <v>0</v>
      </c>
      <c r="V62" s="50">
        <f t="shared" si="17"/>
        <v>0</v>
      </c>
      <c r="W62" s="50">
        <f t="shared" si="18"/>
        <v>0</v>
      </c>
      <c r="X62" s="50">
        <f t="shared" si="19"/>
        <v>0</v>
      </c>
      <c r="Y62" s="50">
        <f t="shared" si="20"/>
        <v>0</v>
      </c>
      <c r="Z62" s="51">
        <f t="shared" si="0"/>
        <v>0</v>
      </c>
      <c r="AA62" s="51">
        <f t="shared" si="1"/>
        <v>0</v>
      </c>
      <c r="AB62" s="51">
        <f t="shared" si="2"/>
        <v>0</v>
      </c>
      <c r="AC62" s="51">
        <f t="shared" si="3"/>
        <v>0</v>
      </c>
      <c r="AD62" s="51">
        <f t="shared" si="4"/>
        <v>0</v>
      </c>
      <c r="AE62" s="51">
        <f t="shared" si="5"/>
        <v>0</v>
      </c>
      <c r="AF62" s="51">
        <f t="shared" si="6"/>
        <v>0</v>
      </c>
      <c r="AG62" s="50">
        <f t="shared" si="7"/>
        <v>0</v>
      </c>
      <c r="AH62" s="78">
        <v>130</v>
      </c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ht="12.75" customHeight="1">
      <c r="A63" s="67" t="s">
        <v>4</v>
      </c>
      <c r="B63" s="61"/>
      <c r="C63" s="61"/>
      <c r="D63" s="79"/>
      <c r="E63" s="80"/>
      <c r="F63" s="81"/>
      <c r="G63" s="81"/>
      <c r="H63" s="68">
        <f t="shared" si="22"/>
      </c>
      <c r="I63" s="69">
        <f t="shared" si="23"/>
      </c>
      <c r="J63" s="69" t="str">
        <f t="shared" si="24"/>
        <v>-</v>
      </c>
      <c r="K63" s="69" t="str">
        <f t="shared" si="25"/>
        <v>-</v>
      </c>
      <c r="L63" s="92"/>
      <c r="M63" s="3"/>
      <c r="N63" s="50" t="str">
        <f t="shared" si="11"/>
        <v>AA</v>
      </c>
      <c r="O63" s="50" t="str">
        <f t="shared" si="12"/>
        <v>-</v>
      </c>
      <c r="P63" s="3"/>
      <c r="Q63" s="50">
        <f t="shared" si="13"/>
        <v>0</v>
      </c>
      <c r="R63" s="51">
        <f t="shared" si="14"/>
        <v>0</v>
      </c>
      <c r="S63" s="51"/>
      <c r="T63" s="51">
        <f t="shared" si="15"/>
        <v>0</v>
      </c>
      <c r="U63" s="50">
        <f t="shared" si="16"/>
        <v>0</v>
      </c>
      <c r="V63" s="50">
        <f t="shared" si="17"/>
        <v>0</v>
      </c>
      <c r="W63" s="50">
        <f t="shared" si="18"/>
        <v>0</v>
      </c>
      <c r="X63" s="50">
        <f t="shared" si="19"/>
        <v>0</v>
      </c>
      <c r="Y63" s="50">
        <f t="shared" si="20"/>
        <v>0</v>
      </c>
      <c r="Z63" s="51">
        <f t="shared" si="0"/>
        <v>0</v>
      </c>
      <c r="AA63" s="51">
        <f t="shared" si="1"/>
        <v>0</v>
      </c>
      <c r="AB63" s="51">
        <f t="shared" si="2"/>
        <v>0</v>
      </c>
      <c r="AC63" s="51">
        <f t="shared" si="3"/>
        <v>0</v>
      </c>
      <c r="AD63" s="51">
        <f t="shared" si="4"/>
        <v>0</v>
      </c>
      <c r="AE63" s="51">
        <f t="shared" si="5"/>
        <v>0</v>
      </c>
      <c r="AF63" s="51">
        <f t="shared" si="6"/>
        <v>0</v>
      </c>
      <c r="AG63" s="50">
        <f t="shared" si="7"/>
        <v>0</v>
      </c>
      <c r="AH63" s="78">
        <v>135</v>
      </c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ht="12.75" customHeight="1">
      <c r="A64" s="67" t="s">
        <v>6</v>
      </c>
      <c r="B64" s="61"/>
      <c r="C64" s="61"/>
      <c r="D64" s="79"/>
      <c r="E64" s="80"/>
      <c r="F64" s="81"/>
      <c r="G64" s="81"/>
      <c r="H64" s="68">
        <f t="shared" si="22"/>
      </c>
      <c r="I64" s="69">
        <f t="shared" si="23"/>
      </c>
      <c r="J64" s="69" t="str">
        <f t="shared" si="24"/>
        <v>-</v>
      </c>
      <c r="K64" s="69" t="str">
        <f t="shared" si="25"/>
        <v>-</v>
      </c>
      <c r="L64" s="92"/>
      <c r="M64" s="3"/>
      <c r="N64" s="50" t="str">
        <f t="shared" si="11"/>
        <v>AB</v>
      </c>
      <c r="O64" s="50" t="str">
        <f t="shared" si="12"/>
        <v>-</v>
      </c>
      <c r="P64" s="3"/>
      <c r="Q64" s="50">
        <f t="shared" si="13"/>
        <v>0</v>
      </c>
      <c r="R64" s="51">
        <f t="shared" si="14"/>
        <v>0</v>
      </c>
      <c r="S64" s="51"/>
      <c r="T64" s="51">
        <f t="shared" si="15"/>
        <v>0</v>
      </c>
      <c r="U64" s="50">
        <f t="shared" si="16"/>
        <v>0</v>
      </c>
      <c r="V64" s="50">
        <f t="shared" si="17"/>
        <v>0</v>
      </c>
      <c r="W64" s="50">
        <f t="shared" si="18"/>
        <v>0</v>
      </c>
      <c r="X64" s="50">
        <f t="shared" si="19"/>
        <v>0</v>
      </c>
      <c r="Y64" s="50">
        <f t="shared" si="20"/>
        <v>0</v>
      </c>
      <c r="Z64" s="51">
        <f t="shared" si="0"/>
        <v>0</v>
      </c>
      <c r="AA64" s="51">
        <f t="shared" si="1"/>
        <v>0</v>
      </c>
      <c r="AB64" s="51">
        <f t="shared" si="2"/>
        <v>0</v>
      </c>
      <c r="AC64" s="51">
        <f t="shared" si="3"/>
        <v>0</v>
      </c>
      <c r="AD64" s="51">
        <f t="shared" si="4"/>
        <v>0</v>
      </c>
      <c r="AE64" s="51">
        <f t="shared" si="5"/>
        <v>0</v>
      </c>
      <c r="AF64" s="51">
        <f t="shared" si="6"/>
        <v>0</v>
      </c>
      <c r="AG64" s="50">
        <f t="shared" si="7"/>
        <v>0</v>
      </c>
      <c r="AH64" s="78">
        <v>140</v>
      </c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ht="12.75" customHeight="1">
      <c r="A65" s="67" t="s">
        <v>7</v>
      </c>
      <c r="B65" s="61"/>
      <c r="C65" s="61"/>
      <c r="D65" s="79"/>
      <c r="E65" s="80"/>
      <c r="F65" s="81"/>
      <c r="G65" s="81"/>
      <c r="H65" s="68">
        <f t="shared" si="22"/>
      </c>
      <c r="I65" s="69">
        <f t="shared" si="23"/>
      </c>
      <c r="J65" s="69" t="str">
        <f t="shared" si="24"/>
        <v>-</v>
      </c>
      <c r="K65" s="69" t="str">
        <f t="shared" si="25"/>
        <v>-</v>
      </c>
      <c r="L65" s="92"/>
      <c r="M65" s="2"/>
      <c r="N65" s="50" t="str">
        <f t="shared" si="11"/>
        <v>AC</v>
      </c>
      <c r="O65" s="50" t="str">
        <f t="shared" si="12"/>
        <v>-</v>
      </c>
      <c r="P65" s="2"/>
      <c r="Q65" s="50">
        <f t="shared" si="13"/>
        <v>0</v>
      </c>
      <c r="R65" s="51">
        <f t="shared" si="14"/>
        <v>0</v>
      </c>
      <c r="S65" s="51"/>
      <c r="T65" s="51">
        <f t="shared" si="15"/>
        <v>0</v>
      </c>
      <c r="U65" s="50">
        <f t="shared" si="16"/>
        <v>0</v>
      </c>
      <c r="V65" s="50">
        <f t="shared" si="17"/>
        <v>0</v>
      </c>
      <c r="W65" s="50">
        <f t="shared" si="18"/>
        <v>0</v>
      </c>
      <c r="X65" s="50">
        <f t="shared" si="19"/>
        <v>0</v>
      </c>
      <c r="Y65" s="50">
        <f t="shared" si="20"/>
        <v>0</v>
      </c>
      <c r="Z65" s="51">
        <f t="shared" si="0"/>
        <v>0</v>
      </c>
      <c r="AA65" s="51">
        <f t="shared" si="1"/>
        <v>0</v>
      </c>
      <c r="AB65" s="51">
        <f t="shared" si="2"/>
        <v>0</v>
      </c>
      <c r="AC65" s="51">
        <f t="shared" si="3"/>
        <v>0</v>
      </c>
      <c r="AD65" s="51">
        <f t="shared" si="4"/>
        <v>0</v>
      </c>
      <c r="AE65" s="51">
        <f t="shared" si="5"/>
        <v>0</v>
      </c>
      <c r="AF65" s="51">
        <f t="shared" si="6"/>
        <v>0</v>
      </c>
      <c r="AG65" s="50">
        <f t="shared" si="7"/>
        <v>0</v>
      </c>
      <c r="AH65" s="78">
        <v>145</v>
      </c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ht="12.75" customHeight="1">
      <c r="A66" s="67" t="s">
        <v>8</v>
      </c>
      <c r="B66" s="61"/>
      <c r="C66" s="61"/>
      <c r="D66" s="79"/>
      <c r="E66" s="80"/>
      <c r="F66" s="81"/>
      <c r="G66" s="81"/>
      <c r="H66" s="68">
        <f t="shared" si="22"/>
      </c>
      <c r="I66" s="69">
        <f t="shared" si="23"/>
      </c>
      <c r="J66" s="69" t="str">
        <f t="shared" si="24"/>
        <v>-</v>
      </c>
      <c r="K66" s="69" t="str">
        <f t="shared" si="25"/>
        <v>-</v>
      </c>
      <c r="L66" s="92"/>
      <c r="M66" s="3"/>
      <c r="N66" s="50" t="str">
        <f t="shared" si="11"/>
        <v>AD</v>
      </c>
      <c r="O66" s="50" t="str">
        <f t="shared" si="12"/>
        <v>-</v>
      </c>
      <c r="P66" s="3"/>
      <c r="Q66" s="50">
        <f t="shared" si="13"/>
        <v>0</v>
      </c>
      <c r="R66" s="51">
        <f t="shared" si="14"/>
        <v>0</v>
      </c>
      <c r="S66" s="51"/>
      <c r="T66" s="51">
        <f t="shared" si="15"/>
        <v>0</v>
      </c>
      <c r="U66" s="50">
        <f t="shared" si="16"/>
        <v>0</v>
      </c>
      <c r="V66" s="50">
        <f t="shared" si="17"/>
        <v>0</v>
      </c>
      <c r="W66" s="50">
        <f t="shared" si="18"/>
        <v>0</v>
      </c>
      <c r="X66" s="50">
        <f t="shared" si="19"/>
        <v>0</v>
      </c>
      <c r="Y66" s="50">
        <f t="shared" si="20"/>
        <v>0</v>
      </c>
      <c r="Z66" s="51">
        <f t="shared" si="0"/>
        <v>0</v>
      </c>
      <c r="AA66" s="51">
        <f t="shared" si="1"/>
        <v>0</v>
      </c>
      <c r="AB66" s="51">
        <f t="shared" si="2"/>
        <v>0</v>
      </c>
      <c r="AC66" s="51">
        <f t="shared" si="3"/>
        <v>0</v>
      </c>
      <c r="AD66" s="51">
        <f t="shared" si="4"/>
        <v>0</v>
      </c>
      <c r="AE66" s="51">
        <f t="shared" si="5"/>
        <v>0</v>
      </c>
      <c r="AF66" s="51">
        <f t="shared" si="6"/>
        <v>0</v>
      </c>
      <c r="AG66" s="50">
        <f t="shared" si="7"/>
        <v>0</v>
      </c>
      <c r="AH66" s="78">
        <v>150</v>
      </c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ht="12.75" customHeight="1">
      <c r="A67" s="67" t="s">
        <v>9</v>
      </c>
      <c r="B67" s="61"/>
      <c r="C67" s="61"/>
      <c r="D67" s="79"/>
      <c r="E67" s="80"/>
      <c r="F67" s="81"/>
      <c r="G67" s="81"/>
      <c r="H67" s="68">
        <f t="shared" si="22"/>
      </c>
      <c r="I67" s="69">
        <f t="shared" si="23"/>
      </c>
      <c r="J67" s="69" t="str">
        <f t="shared" si="24"/>
        <v>-</v>
      </c>
      <c r="K67" s="69" t="str">
        <f t="shared" si="25"/>
        <v>-</v>
      </c>
      <c r="L67" s="92"/>
      <c r="M67" s="2"/>
      <c r="N67" s="50" t="str">
        <f t="shared" si="11"/>
        <v>AE</v>
      </c>
      <c r="O67" s="50" t="str">
        <f t="shared" si="12"/>
        <v>-</v>
      </c>
      <c r="P67" s="2"/>
      <c r="Q67" s="50">
        <f t="shared" si="13"/>
        <v>0</v>
      </c>
      <c r="R67" s="51">
        <f t="shared" si="14"/>
        <v>0</v>
      </c>
      <c r="S67" s="51"/>
      <c r="T67" s="51">
        <f t="shared" si="15"/>
        <v>0</v>
      </c>
      <c r="U67" s="50">
        <f t="shared" si="16"/>
        <v>0</v>
      </c>
      <c r="V67" s="50">
        <f t="shared" si="17"/>
        <v>0</v>
      </c>
      <c r="W67" s="50">
        <f t="shared" si="18"/>
        <v>0</v>
      </c>
      <c r="X67" s="50">
        <f t="shared" si="19"/>
        <v>0</v>
      </c>
      <c r="Y67" s="50">
        <f t="shared" si="20"/>
        <v>0</v>
      </c>
      <c r="Z67" s="51">
        <f t="shared" si="0"/>
        <v>0</v>
      </c>
      <c r="AA67" s="51">
        <f t="shared" si="1"/>
        <v>0</v>
      </c>
      <c r="AB67" s="51">
        <f t="shared" si="2"/>
        <v>0</v>
      </c>
      <c r="AC67" s="51">
        <f t="shared" si="3"/>
        <v>0</v>
      </c>
      <c r="AD67" s="51">
        <f t="shared" si="4"/>
        <v>0</v>
      </c>
      <c r="AE67" s="51">
        <f t="shared" si="5"/>
        <v>0</v>
      </c>
      <c r="AF67" s="51">
        <f t="shared" si="6"/>
        <v>0</v>
      </c>
      <c r="AG67" s="50">
        <f t="shared" si="7"/>
        <v>0</v>
      </c>
      <c r="AH67" s="78">
        <v>155</v>
      </c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ht="12.75" customHeight="1">
      <c r="A68" s="67" t="s">
        <v>10</v>
      </c>
      <c r="B68" s="61"/>
      <c r="C68" s="61"/>
      <c r="D68" s="79"/>
      <c r="E68" s="80"/>
      <c r="F68" s="81"/>
      <c r="G68" s="81"/>
      <c r="H68" s="68">
        <f t="shared" si="22"/>
      </c>
      <c r="I68" s="69">
        <f t="shared" si="23"/>
      </c>
      <c r="J68" s="69" t="str">
        <f t="shared" si="24"/>
        <v>-</v>
      </c>
      <c r="K68" s="69" t="str">
        <f t="shared" si="25"/>
        <v>-</v>
      </c>
      <c r="L68" s="92"/>
      <c r="M68" s="3"/>
      <c r="N68" s="50" t="str">
        <f t="shared" si="11"/>
        <v>AF</v>
      </c>
      <c r="O68" s="50" t="str">
        <f t="shared" si="12"/>
        <v>-</v>
      </c>
      <c r="P68" s="3"/>
      <c r="Q68" s="50">
        <f t="shared" si="13"/>
        <v>0</v>
      </c>
      <c r="R68" s="51">
        <f t="shared" si="14"/>
        <v>0</v>
      </c>
      <c r="S68" s="51"/>
      <c r="T68" s="51">
        <f t="shared" si="15"/>
        <v>0</v>
      </c>
      <c r="U68" s="50">
        <f t="shared" si="16"/>
        <v>0</v>
      </c>
      <c r="V68" s="50">
        <f t="shared" si="17"/>
        <v>0</v>
      </c>
      <c r="W68" s="50">
        <f t="shared" si="18"/>
        <v>0</v>
      </c>
      <c r="X68" s="50">
        <f t="shared" si="19"/>
        <v>0</v>
      </c>
      <c r="Y68" s="50">
        <f t="shared" si="20"/>
        <v>0</v>
      </c>
      <c r="Z68" s="51">
        <f t="shared" si="0"/>
        <v>0</v>
      </c>
      <c r="AA68" s="51">
        <f t="shared" si="1"/>
        <v>0</v>
      </c>
      <c r="AB68" s="51">
        <f t="shared" si="2"/>
        <v>0</v>
      </c>
      <c r="AC68" s="51">
        <f t="shared" si="3"/>
        <v>0</v>
      </c>
      <c r="AD68" s="51">
        <f t="shared" si="4"/>
        <v>0</v>
      </c>
      <c r="AE68" s="51">
        <f t="shared" si="5"/>
        <v>0</v>
      </c>
      <c r="AF68" s="51">
        <f t="shared" si="6"/>
        <v>0</v>
      </c>
      <c r="AG68" s="50">
        <f t="shared" si="7"/>
        <v>0</v>
      </c>
      <c r="AH68" s="78">
        <v>160</v>
      </c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ht="12.75" customHeight="1">
      <c r="A69" s="67" t="s">
        <v>11</v>
      </c>
      <c r="B69" s="61"/>
      <c r="C69" s="61"/>
      <c r="D69" s="79"/>
      <c r="E69" s="80"/>
      <c r="F69" s="81"/>
      <c r="G69" s="81"/>
      <c r="H69" s="68">
        <f t="shared" si="22"/>
      </c>
      <c r="I69" s="69">
        <f t="shared" si="23"/>
      </c>
      <c r="J69" s="69" t="str">
        <f t="shared" si="24"/>
        <v>-</v>
      </c>
      <c r="K69" s="69" t="str">
        <f t="shared" si="25"/>
        <v>-</v>
      </c>
      <c r="L69" s="92"/>
      <c r="M69" s="2"/>
      <c r="N69" s="50" t="str">
        <f t="shared" si="11"/>
        <v>AG</v>
      </c>
      <c r="O69" s="50" t="str">
        <f t="shared" si="12"/>
        <v>-</v>
      </c>
      <c r="P69" s="2"/>
      <c r="Q69" s="50">
        <f t="shared" si="13"/>
        <v>0</v>
      </c>
      <c r="R69" s="51">
        <f t="shared" si="14"/>
        <v>0</v>
      </c>
      <c r="S69" s="51"/>
      <c r="T69" s="51">
        <f t="shared" si="15"/>
        <v>0</v>
      </c>
      <c r="U69" s="50">
        <f t="shared" si="16"/>
        <v>0</v>
      </c>
      <c r="V69" s="50">
        <f t="shared" si="17"/>
        <v>0</v>
      </c>
      <c r="W69" s="50">
        <f t="shared" si="18"/>
        <v>0</v>
      </c>
      <c r="X69" s="50">
        <f t="shared" si="19"/>
        <v>0</v>
      </c>
      <c r="Y69" s="50">
        <f t="shared" si="20"/>
        <v>0</v>
      </c>
      <c r="Z69" s="51">
        <f t="shared" si="0"/>
        <v>0</v>
      </c>
      <c r="AA69" s="51">
        <f t="shared" si="1"/>
        <v>0</v>
      </c>
      <c r="AB69" s="51">
        <f t="shared" si="2"/>
        <v>0</v>
      </c>
      <c r="AC69" s="51">
        <f t="shared" si="3"/>
        <v>0</v>
      </c>
      <c r="AD69" s="51">
        <f t="shared" si="4"/>
        <v>0</v>
      </c>
      <c r="AE69" s="51">
        <f t="shared" si="5"/>
        <v>0</v>
      </c>
      <c r="AF69" s="51">
        <f t="shared" si="6"/>
        <v>0</v>
      </c>
      <c r="AG69" s="50">
        <f t="shared" si="7"/>
        <v>0</v>
      </c>
      <c r="AH69" s="78">
        <v>165</v>
      </c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ht="12.75" customHeight="1">
      <c r="A70" s="67" t="s">
        <v>12</v>
      </c>
      <c r="B70" s="61"/>
      <c r="C70" s="61"/>
      <c r="D70" s="79"/>
      <c r="E70" s="80"/>
      <c r="F70" s="81"/>
      <c r="G70" s="81"/>
      <c r="H70" s="68">
        <f t="shared" si="22"/>
      </c>
      <c r="I70" s="69">
        <f t="shared" si="23"/>
      </c>
      <c r="J70" s="69" t="str">
        <f t="shared" si="24"/>
        <v>-</v>
      </c>
      <c r="K70" s="69" t="str">
        <f t="shared" si="25"/>
        <v>-</v>
      </c>
      <c r="L70" s="92"/>
      <c r="M70" s="3"/>
      <c r="N70" s="50" t="str">
        <f t="shared" si="11"/>
        <v>AH</v>
      </c>
      <c r="O70" s="50" t="str">
        <f t="shared" si="12"/>
        <v>-</v>
      </c>
      <c r="P70" s="3"/>
      <c r="Q70" s="50">
        <f t="shared" si="13"/>
        <v>0</v>
      </c>
      <c r="R70" s="51">
        <f t="shared" si="14"/>
        <v>0</v>
      </c>
      <c r="S70" s="51"/>
      <c r="T70" s="51">
        <f t="shared" si="15"/>
        <v>0</v>
      </c>
      <c r="U70" s="50">
        <f t="shared" si="16"/>
        <v>0</v>
      </c>
      <c r="V70" s="50">
        <f t="shared" si="17"/>
        <v>0</v>
      </c>
      <c r="W70" s="50">
        <f t="shared" si="18"/>
        <v>0</v>
      </c>
      <c r="X70" s="50">
        <f t="shared" si="19"/>
        <v>0</v>
      </c>
      <c r="Y70" s="50">
        <f t="shared" si="20"/>
        <v>0</v>
      </c>
      <c r="Z70" s="51">
        <f t="shared" si="0"/>
        <v>0</v>
      </c>
      <c r="AA70" s="51">
        <f t="shared" si="1"/>
        <v>0</v>
      </c>
      <c r="AB70" s="51">
        <f t="shared" si="2"/>
        <v>0</v>
      </c>
      <c r="AC70" s="51">
        <f t="shared" si="3"/>
        <v>0</v>
      </c>
      <c r="AD70" s="51">
        <f t="shared" si="4"/>
        <v>0</v>
      </c>
      <c r="AE70" s="51">
        <f t="shared" si="5"/>
        <v>0</v>
      </c>
      <c r="AF70" s="51">
        <f t="shared" si="6"/>
        <v>0</v>
      </c>
      <c r="AG70" s="50">
        <f t="shared" si="7"/>
        <v>0</v>
      </c>
      <c r="AH70" s="78">
        <v>170</v>
      </c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ht="12.75" customHeight="1">
      <c r="A71" s="67" t="s">
        <v>13</v>
      </c>
      <c r="B71" s="61"/>
      <c r="C71" s="61"/>
      <c r="D71" s="79"/>
      <c r="E71" s="80"/>
      <c r="F71" s="81"/>
      <c r="G71" s="81"/>
      <c r="H71" s="68">
        <f t="shared" si="22"/>
      </c>
      <c r="I71" s="69">
        <f t="shared" si="23"/>
      </c>
      <c r="J71" s="69" t="str">
        <f t="shared" si="24"/>
        <v>-</v>
      </c>
      <c r="K71" s="69" t="str">
        <f t="shared" si="25"/>
        <v>-</v>
      </c>
      <c r="L71" s="92"/>
      <c r="M71" s="3"/>
      <c r="N71" s="50" t="str">
        <f t="shared" si="11"/>
        <v>AI</v>
      </c>
      <c r="O71" s="50" t="str">
        <f t="shared" si="12"/>
        <v>-</v>
      </c>
      <c r="P71" s="3"/>
      <c r="Q71" s="50">
        <f t="shared" si="13"/>
        <v>0</v>
      </c>
      <c r="R71" s="51">
        <f t="shared" si="14"/>
        <v>0</v>
      </c>
      <c r="S71" s="51"/>
      <c r="T71" s="51">
        <f t="shared" si="15"/>
        <v>0</v>
      </c>
      <c r="U71" s="50">
        <f t="shared" si="16"/>
        <v>0</v>
      </c>
      <c r="V71" s="50">
        <f t="shared" si="17"/>
        <v>0</v>
      </c>
      <c r="W71" s="50">
        <f t="shared" si="18"/>
        <v>0</v>
      </c>
      <c r="X71" s="50">
        <f t="shared" si="19"/>
        <v>0</v>
      </c>
      <c r="Y71" s="50">
        <f t="shared" si="20"/>
        <v>0</v>
      </c>
      <c r="Z71" s="51">
        <f t="shared" si="0"/>
        <v>0</v>
      </c>
      <c r="AA71" s="51">
        <f t="shared" si="1"/>
        <v>0</v>
      </c>
      <c r="AB71" s="51">
        <f t="shared" si="2"/>
        <v>0</v>
      </c>
      <c r="AC71" s="51">
        <f t="shared" si="3"/>
        <v>0</v>
      </c>
      <c r="AD71" s="51">
        <f t="shared" si="4"/>
        <v>0</v>
      </c>
      <c r="AE71" s="51">
        <f t="shared" si="5"/>
        <v>0</v>
      </c>
      <c r="AF71" s="51">
        <f t="shared" si="6"/>
        <v>0</v>
      </c>
      <c r="AG71" s="50">
        <f t="shared" si="7"/>
        <v>0</v>
      </c>
      <c r="AH71" s="78">
        <v>175</v>
      </c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ht="12.75" customHeight="1">
      <c r="A72" s="67" t="s">
        <v>14</v>
      </c>
      <c r="B72" s="61"/>
      <c r="C72" s="61"/>
      <c r="D72" s="79"/>
      <c r="E72" s="80"/>
      <c r="F72" s="81"/>
      <c r="G72" s="81"/>
      <c r="H72" s="68">
        <f t="shared" si="22"/>
      </c>
      <c r="I72" s="69">
        <f t="shared" si="23"/>
      </c>
      <c r="J72" s="69" t="str">
        <f t="shared" si="24"/>
        <v>-</v>
      </c>
      <c r="K72" s="69" t="str">
        <f t="shared" si="25"/>
        <v>-</v>
      </c>
      <c r="L72" s="92"/>
      <c r="M72" s="3"/>
      <c r="N72" s="50" t="str">
        <f t="shared" si="11"/>
        <v>AJ</v>
      </c>
      <c r="O72" s="50" t="str">
        <f t="shared" si="12"/>
        <v>-</v>
      </c>
      <c r="P72" s="3"/>
      <c r="Q72" s="50">
        <f t="shared" si="13"/>
        <v>0</v>
      </c>
      <c r="R72" s="51">
        <f t="shared" si="14"/>
        <v>0</v>
      </c>
      <c r="S72" s="51"/>
      <c r="T72" s="51">
        <f t="shared" si="15"/>
        <v>0</v>
      </c>
      <c r="U72" s="50">
        <f t="shared" si="16"/>
        <v>0</v>
      </c>
      <c r="V72" s="50">
        <f t="shared" si="17"/>
        <v>0</v>
      </c>
      <c r="W72" s="50">
        <f t="shared" si="18"/>
        <v>0</v>
      </c>
      <c r="X72" s="50">
        <f t="shared" si="19"/>
        <v>0</v>
      </c>
      <c r="Y72" s="50">
        <f t="shared" si="20"/>
        <v>0</v>
      </c>
      <c r="Z72" s="51">
        <f t="shared" si="0"/>
        <v>0</v>
      </c>
      <c r="AA72" s="51">
        <f t="shared" si="1"/>
        <v>0</v>
      </c>
      <c r="AB72" s="51">
        <f t="shared" si="2"/>
        <v>0</v>
      </c>
      <c r="AC72" s="51">
        <f t="shared" si="3"/>
        <v>0</v>
      </c>
      <c r="AD72" s="51">
        <f t="shared" si="4"/>
        <v>0</v>
      </c>
      <c r="AE72" s="51">
        <f t="shared" si="5"/>
        <v>0</v>
      </c>
      <c r="AF72" s="51">
        <f t="shared" si="6"/>
        <v>0</v>
      </c>
      <c r="AG72" s="50">
        <f t="shared" si="7"/>
        <v>0</v>
      </c>
      <c r="AH72" s="78">
        <v>180</v>
      </c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ht="12.75" customHeight="1">
      <c r="A73" s="67" t="s">
        <v>15</v>
      </c>
      <c r="B73" s="61"/>
      <c r="C73" s="61"/>
      <c r="D73" s="79"/>
      <c r="E73" s="80"/>
      <c r="F73" s="81"/>
      <c r="G73" s="81"/>
      <c r="H73" s="68">
        <f t="shared" si="22"/>
      </c>
      <c r="I73" s="69">
        <f t="shared" si="23"/>
      </c>
      <c r="J73" s="69" t="str">
        <f t="shared" si="24"/>
        <v>-</v>
      </c>
      <c r="K73" s="69" t="str">
        <f t="shared" si="25"/>
        <v>-</v>
      </c>
      <c r="L73" s="92"/>
      <c r="M73" s="2"/>
      <c r="N73" s="50" t="str">
        <f t="shared" si="11"/>
        <v>AK</v>
      </c>
      <c r="O73" s="50" t="str">
        <f t="shared" si="12"/>
        <v>-</v>
      </c>
      <c r="P73" s="2"/>
      <c r="Q73" s="50">
        <f t="shared" si="13"/>
        <v>0</v>
      </c>
      <c r="R73" s="51">
        <f t="shared" si="14"/>
        <v>0</v>
      </c>
      <c r="S73" s="51"/>
      <c r="T73" s="51">
        <f t="shared" si="15"/>
        <v>0</v>
      </c>
      <c r="U73" s="50">
        <f t="shared" si="16"/>
        <v>0</v>
      </c>
      <c r="V73" s="50">
        <f t="shared" si="17"/>
        <v>0</v>
      </c>
      <c r="W73" s="50">
        <f t="shared" si="18"/>
        <v>0</v>
      </c>
      <c r="X73" s="50">
        <f t="shared" si="19"/>
        <v>0</v>
      </c>
      <c r="Y73" s="50">
        <f t="shared" si="20"/>
        <v>0</v>
      </c>
      <c r="Z73" s="51">
        <f t="shared" si="0"/>
        <v>0</v>
      </c>
      <c r="AA73" s="51">
        <f t="shared" si="1"/>
        <v>0</v>
      </c>
      <c r="AB73" s="51">
        <f t="shared" si="2"/>
        <v>0</v>
      </c>
      <c r="AC73" s="51">
        <f t="shared" si="3"/>
        <v>0</v>
      </c>
      <c r="AD73" s="51">
        <f t="shared" si="4"/>
        <v>0</v>
      </c>
      <c r="AE73" s="51">
        <f t="shared" si="5"/>
        <v>0</v>
      </c>
      <c r="AF73" s="51">
        <f t="shared" si="6"/>
        <v>0</v>
      </c>
      <c r="AG73" s="50">
        <f t="shared" si="7"/>
        <v>0</v>
      </c>
      <c r="AH73" s="78">
        <v>185</v>
      </c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ht="12.75" customHeight="1">
      <c r="A74" s="67" t="s">
        <v>16</v>
      </c>
      <c r="B74" s="61"/>
      <c r="C74" s="61"/>
      <c r="D74" s="79"/>
      <c r="E74" s="80"/>
      <c r="F74" s="81"/>
      <c r="G74" s="81"/>
      <c r="H74" s="68">
        <f t="shared" si="22"/>
      </c>
      <c r="I74" s="69">
        <f t="shared" si="23"/>
      </c>
      <c r="J74" s="69" t="str">
        <f t="shared" si="24"/>
        <v>-</v>
      </c>
      <c r="K74" s="69" t="str">
        <f t="shared" si="25"/>
        <v>-</v>
      </c>
      <c r="L74" s="92"/>
      <c r="M74" s="3"/>
      <c r="N74" s="50" t="str">
        <f t="shared" si="11"/>
        <v>AL</v>
      </c>
      <c r="O74" s="50" t="str">
        <f t="shared" si="12"/>
        <v>-</v>
      </c>
      <c r="P74" s="3"/>
      <c r="Q74" s="50">
        <f t="shared" si="13"/>
        <v>0</v>
      </c>
      <c r="R74" s="51">
        <f t="shared" si="14"/>
        <v>0</v>
      </c>
      <c r="S74" s="51"/>
      <c r="T74" s="51">
        <f t="shared" si="15"/>
        <v>0</v>
      </c>
      <c r="U74" s="50">
        <f t="shared" si="16"/>
        <v>0</v>
      </c>
      <c r="V74" s="50">
        <f t="shared" si="17"/>
        <v>0</v>
      </c>
      <c r="W74" s="50">
        <f t="shared" si="18"/>
        <v>0</v>
      </c>
      <c r="X74" s="50">
        <f t="shared" si="19"/>
        <v>0</v>
      </c>
      <c r="Y74" s="50">
        <f t="shared" si="20"/>
        <v>0</v>
      </c>
      <c r="Z74" s="51">
        <f t="shared" si="0"/>
        <v>0</v>
      </c>
      <c r="AA74" s="51">
        <f t="shared" si="1"/>
        <v>0</v>
      </c>
      <c r="AB74" s="51">
        <f t="shared" si="2"/>
        <v>0</v>
      </c>
      <c r="AC74" s="51">
        <f t="shared" si="3"/>
        <v>0</v>
      </c>
      <c r="AD74" s="51">
        <f t="shared" si="4"/>
        <v>0</v>
      </c>
      <c r="AE74" s="51">
        <f t="shared" si="5"/>
        <v>0</v>
      </c>
      <c r="AF74" s="51">
        <f t="shared" si="6"/>
        <v>0</v>
      </c>
      <c r="AG74" s="50">
        <f t="shared" si="7"/>
        <v>0</v>
      </c>
      <c r="AH74" s="78">
        <v>190</v>
      </c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ht="12.75" customHeight="1">
      <c r="A75" s="67" t="s">
        <v>17</v>
      </c>
      <c r="B75" s="61"/>
      <c r="C75" s="61"/>
      <c r="D75" s="79"/>
      <c r="E75" s="80"/>
      <c r="F75" s="81"/>
      <c r="G75" s="81"/>
      <c r="H75" s="68">
        <f t="shared" si="22"/>
      </c>
      <c r="I75" s="69">
        <f t="shared" si="23"/>
      </c>
      <c r="J75" s="69" t="str">
        <f t="shared" si="24"/>
        <v>-</v>
      </c>
      <c r="K75" s="69" t="str">
        <f t="shared" si="25"/>
        <v>-</v>
      </c>
      <c r="L75" s="92"/>
      <c r="M75" s="2"/>
      <c r="N75" s="50" t="str">
        <f t="shared" si="11"/>
        <v>AM</v>
      </c>
      <c r="O75" s="50" t="str">
        <f t="shared" si="12"/>
        <v>-</v>
      </c>
      <c r="P75" s="2"/>
      <c r="Q75" s="50">
        <f t="shared" si="13"/>
        <v>0</v>
      </c>
      <c r="R75" s="51">
        <f t="shared" si="14"/>
        <v>0</v>
      </c>
      <c r="S75" s="51"/>
      <c r="T75" s="51">
        <f t="shared" si="15"/>
        <v>0</v>
      </c>
      <c r="U75" s="50">
        <f t="shared" si="16"/>
        <v>0</v>
      </c>
      <c r="V75" s="50">
        <f t="shared" si="17"/>
        <v>0</v>
      </c>
      <c r="W75" s="50">
        <f t="shared" si="18"/>
        <v>0</v>
      </c>
      <c r="X75" s="50">
        <f t="shared" si="19"/>
        <v>0</v>
      </c>
      <c r="Y75" s="50">
        <f t="shared" si="20"/>
        <v>0</v>
      </c>
      <c r="Z75" s="51">
        <f t="shared" si="0"/>
        <v>0</v>
      </c>
      <c r="AA75" s="51">
        <f t="shared" si="1"/>
        <v>0</v>
      </c>
      <c r="AB75" s="51">
        <f t="shared" si="2"/>
        <v>0</v>
      </c>
      <c r="AC75" s="51">
        <f t="shared" si="3"/>
        <v>0</v>
      </c>
      <c r="AD75" s="51">
        <f t="shared" si="4"/>
        <v>0</v>
      </c>
      <c r="AE75" s="51">
        <f t="shared" si="5"/>
        <v>0</v>
      </c>
      <c r="AF75" s="51">
        <f t="shared" si="6"/>
        <v>0</v>
      </c>
      <c r="AG75" s="50">
        <f t="shared" si="7"/>
        <v>0</v>
      </c>
      <c r="AH75" s="78">
        <v>195</v>
      </c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ht="12.75" customHeight="1">
      <c r="A76" s="67" t="s">
        <v>18</v>
      </c>
      <c r="B76" s="61"/>
      <c r="C76" s="61"/>
      <c r="D76" s="79"/>
      <c r="E76" s="80"/>
      <c r="F76" s="81"/>
      <c r="G76" s="81"/>
      <c r="H76" s="68">
        <f t="shared" si="22"/>
      </c>
      <c r="I76" s="69">
        <f t="shared" si="23"/>
      </c>
      <c r="J76" s="69" t="str">
        <f t="shared" si="24"/>
        <v>-</v>
      </c>
      <c r="K76" s="69" t="str">
        <f t="shared" si="25"/>
        <v>-</v>
      </c>
      <c r="L76" s="92"/>
      <c r="M76" s="3"/>
      <c r="N76" s="50" t="str">
        <f t="shared" si="11"/>
        <v>AN</v>
      </c>
      <c r="O76" s="50" t="str">
        <f t="shared" si="12"/>
        <v>-</v>
      </c>
      <c r="P76" s="3"/>
      <c r="Q76" s="50">
        <f t="shared" si="13"/>
        <v>0</v>
      </c>
      <c r="R76" s="51">
        <f t="shared" si="14"/>
        <v>0</v>
      </c>
      <c r="S76" s="51"/>
      <c r="T76" s="51">
        <f t="shared" si="15"/>
        <v>0</v>
      </c>
      <c r="U76" s="50">
        <f t="shared" si="16"/>
        <v>0</v>
      </c>
      <c r="V76" s="50">
        <f t="shared" si="17"/>
        <v>0</v>
      </c>
      <c r="W76" s="50">
        <f t="shared" si="18"/>
        <v>0</v>
      </c>
      <c r="X76" s="50">
        <f t="shared" si="19"/>
        <v>0</v>
      </c>
      <c r="Y76" s="50">
        <f t="shared" si="20"/>
        <v>0</v>
      </c>
      <c r="Z76" s="51">
        <f t="shared" si="0"/>
        <v>0</v>
      </c>
      <c r="AA76" s="51">
        <f t="shared" si="1"/>
        <v>0</v>
      </c>
      <c r="AB76" s="51">
        <f t="shared" si="2"/>
        <v>0</v>
      </c>
      <c r="AC76" s="51">
        <f t="shared" si="3"/>
        <v>0</v>
      </c>
      <c r="AD76" s="51">
        <f t="shared" si="4"/>
        <v>0</v>
      </c>
      <c r="AE76" s="51">
        <f t="shared" si="5"/>
        <v>0</v>
      </c>
      <c r="AF76" s="51">
        <f t="shared" si="6"/>
        <v>0</v>
      </c>
      <c r="AG76" s="50">
        <f t="shared" si="7"/>
        <v>0</v>
      </c>
      <c r="AH76" s="78">
        <v>200</v>
      </c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ht="12.75" customHeight="1">
      <c r="A77" s="67" t="s">
        <v>19</v>
      </c>
      <c r="B77" s="61"/>
      <c r="C77" s="61"/>
      <c r="D77" s="79"/>
      <c r="E77" s="80"/>
      <c r="F77" s="81"/>
      <c r="G77" s="81"/>
      <c r="H77" s="68">
        <f t="shared" si="22"/>
      </c>
      <c r="I77" s="69">
        <f t="shared" si="23"/>
      </c>
      <c r="J77" s="69" t="str">
        <f t="shared" si="24"/>
        <v>-</v>
      </c>
      <c r="K77" s="69" t="str">
        <f t="shared" si="25"/>
        <v>-</v>
      </c>
      <c r="L77" s="92"/>
      <c r="M77" s="2"/>
      <c r="N77" s="50" t="str">
        <f t="shared" si="11"/>
        <v>AO</v>
      </c>
      <c r="O77" s="50" t="str">
        <f t="shared" si="12"/>
        <v>-</v>
      </c>
      <c r="P77" s="2"/>
      <c r="Q77" s="50">
        <f t="shared" si="13"/>
        <v>0</v>
      </c>
      <c r="R77" s="51">
        <f t="shared" si="14"/>
        <v>0</v>
      </c>
      <c r="S77" s="51"/>
      <c r="T77" s="51">
        <f t="shared" si="15"/>
        <v>0</v>
      </c>
      <c r="U77" s="50">
        <f t="shared" si="16"/>
        <v>0</v>
      </c>
      <c r="V77" s="50">
        <f t="shared" si="17"/>
        <v>0</v>
      </c>
      <c r="W77" s="50">
        <f t="shared" si="18"/>
        <v>0</v>
      </c>
      <c r="X77" s="50">
        <f t="shared" si="19"/>
        <v>0</v>
      </c>
      <c r="Y77" s="50">
        <f t="shared" si="20"/>
        <v>0</v>
      </c>
      <c r="Z77" s="51">
        <f t="shared" si="0"/>
        <v>0</v>
      </c>
      <c r="AA77" s="51">
        <f t="shared" si="1"/>
        <v>0</v>
      </c>
      <c r="AB77" s="51">
        <f t="shared" si="2"/>
        <v>0</v>
      </c>
      <c r="AC77" s="51">
        <f t="shared" si="3"/>
        <v>0</v>
      </c>
      <c r="AD77" s="51">
        <f t="shared" si="4"/>
        <v>0</v>
      </c>
      <c r="AE77" s="51">
        <f t="shared" si="5"/>
        <v>0</v>
      </c>
      <c r="AF77" s="51">
        <f t="shared" si="6"/>
        <v>0</v>
      </c>
      <c r="AG77" s="50">
        <f t="shared" si="7"/>
        <v>0</v>
      </c>
      <c r="AH77" s="78">
        <v>205</v>
      </c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ht="12.75" customHeight="1">
      <c r="A78" s="67" t="s">
        <v>20</v>
      </c>
      <c r="B78" s="61"/>
      <c r="C78" s="61"/>
      <c r="D78" s="79"/>
      <c r="E78" s="80"/>
      <c r="F78" s="81"/>
      <c r="G78" s="81"/>
      <c r="H78" s="68">
        <f t="shared" si="22"/>
      </c>
      <c r="I78" s="69">
        <f t="shared" si="23"/>
      </c>
      <c r="J78" s="69" t="str">
        <f t="shared" si="24"/>
        <v>-</v>
      </c>
      <c r="K78" s="69" t="str">
        <f t="shared" si="25"/>
        <v>-</v>
      </c>
      <c r="L78" s="92"/>
      <c r="M78" s="3"/>
      <c r="N78" s="50" t="str">
        <f t="shared" si="11"/>
        <v>AP</v>
      </c>
      <c r="O78" s="50" t="str">
        <f t="shared" si="12"/>
        <v>-</v>
      </c>
      <c r="P78" s="3"/>
      <c r="Q78" s="50">
        <f t="shared" si="13"/>
        <v>0</v>
      </c>
      <c r="R78" s="51">
        <f t="shared" si="14"/>
        <v>0</v>
      </c>
      <c r="S78" s="51"/>
      <c r="T78" s="51">
        <f t="shared" si="15"/>
        <v>0</v>
      </c>
      <c r="U78" s="50">
        <f t="shared" si="16"/>
        <v>0</v>
      </c>
      <c r="V78" s="50">
        <f t="shared" si="17"/>
        <v>0</v>
      </c>
      <c r="W78" s="50">
        <f t="shared" si="18"/>
        <v>0</v>
      </c>
      <c r="X78" s="50">
        <f t="shared" si="19"/>
        <v>0</v>
      </c>
      <c r="Y78" s="50">
        <f t="shared" si="20"/>
        <v>0</v>
      </c>
      <c r="Z78" s="51">
        <f t="shared" si="0"/>
        <v>0</v>
      </c>
      <c r="AA78" s="51">
        <f t="shared" si="1"/>
        <v>0</v>
      </c>
      <c r="AB78" s="51">
        <f t="shared" si="2"/>
        <v>0</v>
      </c>
      <c r="AC78" s="51">
        <f t="shared" si="3"/>
        <v>0</v>
      </c>
      <c r="AD78" s="51">
        <f t="shared" si="4"/>
        <v>0</v>
      </c>
      <c r="AE78" s="51">
        <f t="shared" si="5"/>
        <v>0</v>
      </c>
      <c r="AF78" s="51">
        <f t="shared" si="6"/>
        <v>0</v>
      </c>
      <c r="AG78" s="50">
        <f t="shared" si="7"/>
        <v>0</v>
      </c>
      <c r="AH78" s="78">
        <v>210</v>
      </c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ht="12.75" customHeight="1">
      <c r="A79" s="67" t="s">
        <v>21</v>
      </c>
      <c r="B79" s="61"/>
      <c r="C79" s="61"/>
      <c r="D79" s="79"/>
      <c r="E79" s="80"/>
      <c r="F79" s="81"/>
      <c r="G79" s="81"/>
      <c r="H79" s="68">
        <f t="shared" si="22"/>
      </c>
      <c r="I79" s="69">
        <f t="shared" si="23"/>
      </c>
      <c r="J79" s="69" t="str">
        <f t="shared" si="24"/>
        <v>-</v>
      </c>
      <c r="K79" s="69" t="str">
        <f t="shared" si="25"/>
        <v>-</v>
      </c>
      <c r="L79" s="92"/>
      <c r="M79" s="3"/>
      <c r="N79" s="50" t="str">
        <f t="shared" si="11"/>
        <v>AQ</v>
      </c>
      <c r="O79" s="50" t="str">
        <f t="shared" si="12"/>
        <v>-</v>
      </c>
      <c r="P79" s="3"/>
      <c r="Q79" s="50">
        <f t="shared" si="13"/>
        <v>0</v>
      </c>
      <c r="R79" s="51">
        <f t="shared" si="14"/>
        <v>0</v>
      </c>
      <c r="S79" s="51"/>
      <c r="T79" s="51">
        <f t="shared" si="15"/>
        <v>0</v>
      </c>
      <c r="U79" s="50">
        <f t="shared" si="16"/>
        <v>0</v>
      </c>
      <c r="V79" s="50">
        <f t="shared" si="17"/>
        <v>0</v>
      </c>
      <c r="W79" s="50">
        <f t="shared" si="18"/>
        <v>0</v>
      </c>
      <c r="X79" s="50">
        <f t="shared" si="19"/>
        <v>0</v>
      </c>
      <c r="Y79" s="50">
        <f t="shared" si="20"/>
        <v>0</v>
      </c>
      <c r="Z79" s="51">
        <f t="shared" si="0"/>
        <v>0</v>
      </c>
      <c r="AA79" s="51">
        <f t="shared" si="1"/>
        <v>0</v>
      </c>
      <c r="AB79" s="51">
        <f t="shared" si="2"/>
        <v>0</v>
      </c>
      <c r="AC79" s="51">
        <f t="shared" si="3"/>
        <v>0</v>
      </c>
      <c r="AD79" s="51">
        <f t="shared" si="4"/>
        <v>0</v>
      </c>
      <c r="AE79" s="51">
        <f t="shared" si="5"/>
        <v>0</v>
      </c>
      <c r="AF79" s="51">
        <f t="shared" si="6"/>
        <v>0</v>
      </c>
      <c r="AG79" s="50">
        <f t="shared" si="7"/>
        <v>0</v>
      </c>
      <c r="AH79" s="78">
        <v>215</v>
      </c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ht="12.75" customHeight="1">
      <c r="A80" s="67" t="s">
        <v>22</v>
      </c>
      <c r="B80" s="61"/>
      <c r="C80" s="61"/>
      <c r="D80" s="79"/>
      <c r="E80" s="80"/>
      <c r="F80" s="81"/>
      <c r="G80" s="81"/>
      <c r="H80" s="68">
        <f t="shared" si="22"/>
      </c>
      <c r="I80" s="69">
        <f t="shared" si="23"/>
      </c>
      <c r="J80" s="69" t="str">
        <f t="shared" si="24"/>
        <v>-</v>
      </c>
      <c r="K80" s="69" t="str">
        <f t="shared" si="25"/>
        <v>-</v>
      </c>
      <c r="L80" s="92"/>
      <c r="M80" s="3"/>
      <c r="N80" s="50" t="str">
        <f t="shared" si="11"/>
        <v>AR</v>
      </c>
      <c r="O80" s="50" t="str">
        <f t="shared" si="12"/>
        <v>-</v>
      </c>
      <c r="P80" s="3"/>
      <c r="Q80" s="50">
        <f t="shared" si="13"/>
        <v>0</v>
      </c>
      <c r="R80" s="51">
        <f t="shared" si="14"/>
        <v>0</v>
      </c>
      <c r="S80" s="51"/>
      <c r="T80" s="51">
        <f t="shared" si="15"/>
        <v>0</v>
      </c>
      <c r="U80" s="50">
        <f t="shared" si="16"/>
        <v>0</v>
      </c>
      <c r="V80" s="50">
        <f t="shared" si="17"/>
        <v>0</v>
      </c>
      <c r="W80" s="50">
        <f t="shared" si="18"/>
        <v>0</v>
      </c>
      <c r="X80" s="50">
        <f t="shared" si="19"/>
        <v>0</v>
      </c>
      <c r="Y80" s="50">
        <f t="shared" si="20"/>
        <v>0</v>
      </c>
      <c r="Z80" s="51">
        <f t="shared" si="0"/>
        <v>0</v>
      </c>
      <c r="AA80" s="51">
        <f t="shared" si="1"/>
        <v>0</v>
      </c>
      <c r="AB80" s="51">
        <f t="shared" si="2"/>
        <v>0</v>
      </c>
      <c r="AC80" s="51">
        <f t="shared" si="3"/>
        <v>0</v>
      </c>
      <c r="AD80" s="51">
        <f t="shared" si="4"/>
        <v>0</v>
      </c>
      <c r="AE80" s="51">
        <f t="shared" si="5"/>
        <v>0</v>
      </c>
      <c r="AF80" s="51">
        <f t="shared" si="6"/>
        <v>0</v>
      </c>
      <c r="AG80" s="50">
        <f t="shared" si="7"/>
        <v>0</v>
      </c>
      <c r="AH80" s="78">
        <v>220</v>
      </c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ht="12.75" customHeight="1">
      <c r="A81" s="67" t="s">
        <v>23</v>
      </c>
      <c r="B81" s="61"/>
      <c r="C81" s="61"/>
      <c r="D81" s="79"/>
      <c r="E81" s="80"/>
      <c r="F81" s="81"/>
      <c r="G81" s="81"/>
      <c r="H81" s="68">
        <f t="shared" si="22"/>
      </c>
      <c r="I81" s="69">
        <f t="shared" si="23"/>
      </c>
      <c r="J81" s="69" t="str">
        <f t="shared" si="24"/>
        <v>-</v>
      </c>
      <c r="K81" s="69" t="str">
        <f t="shared" si="25"/>
        <v>-</v>
      </c>
      <c r="L81" s="92"/>
      <c r="M81" s="2"/>
      <c r="N81" s="50" t="str">
        <f t="shared" si="11"/>
        <v>AS</v>
      </c>
      <c r="O81" s="50" t="str">
        <f t="shared" si="12"/>
        <v>-</v>
      </c>
      <c r="P81" s="2"/>
      <c r="Q81" s="50">
        <f t="shared" si="13"/>
        <v>0</v>
      </c>
      <c r="R81" s="51">
        <f t="shared" si="14"/>
        <v>0</v>
      </c>
      <c r="S81" s="51"/>
      <c r="T81" s="51">
        <f t="shared" si="15"/>
        <v>0</v>
      </c>
      <c r="U81" s="50">
        <f t="shared" si="16"/>
        <v>0</v>
      </c>
      <c r="V81" s="50">
        <f t="shared" si="17"/>
        <v>0</v>
      </c>
      <c r="W81" s="50">
        <f t="shared" si="18"/>
        <v>0</v>
      </c>
      <c r="X81" s="50">
        <f t="shared" si="19"/>
        <v>0</v>
      </c>
      <c r="Y81" s="50">
        <f t="shared" si="20"/>
        <v>0</v>
      </c>
      <c r="Z81" s="51">
        <f t="shared" si="0"/>
        <v>0</v>
      </c>
      <c r="AA81" s="51">
        <f t="shared" si="1"/>
        <v>0</v>
      </c>
      <c r="AB81" s="51">
        <f t="shared" si="2"/>
        <v>0</v>
      </c>
      <c r="AC81" s="51">
        <f t="shared" si="3"/>
        <v>0</v>
      </c>
      <c r="AD81" s="51">
        <f t="shared" si="4"/>
        <v>0</v>
      </c>
      <c r="AE81" s="51">
        <f t="shared" si="5"/>
        <v>0</v>
      </c>
      <c r="AF81" s="51">
        <f t="shared" si="6"/>
        <v>0</v>
      </c>
      <c r="AG81" s="50">
        <f t="shared" si="7"/>
        <v>0</v>
      </c>
      <c r="AH81" s="78">
        <v>225</v>
      </c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ht="12.75" customHeight="1">
      <c r="A82" s="67" t="s">
        <v>24</v>
      </c>
      <c r="B82" s="61"/>
      <c r="C82" s="61"/>
      <c r="D82" s="79"/>
      <c r="E82" s="80"/>
      <c r="F82" s="81"/>
      <c r="G82" s="81"/>
      <c r="H82" s="68">
        <f t="shared" si="22"/>
      </c>
      <c r="I82" s="69">
        <f t="shared" si="23"/>
      </c>
      <c r="J82" s="69" t="str">
        <f t="shared" si="24"/>
        <v>-</v>
      </c>
      <c r="K82" s="69" t="str">
        <f t="shared" si="25"/>
        <v>-</v>
      </c>
      <c r="L82" s="92"/>
      <c r="M82" s="3"/>
      <c r="N82" s="50" t="str">
        <f t="shared" si="11"/>
        <v>AT</v>
      </c>
      <c r="O82" s="50" t="str">
        <f t="shared" si="12"/>
        <v>-</v>
      </c>
      <c r="P82" s="3"/>
      <c r="Q82" s="50">
        <f t="shared" si="13"/>
        <v>0</v>
      </c>
      <c r="R82" s="51">
        <f t="shared" si="14"/>
        <v>0</v>
      </c>
      <c r="S82" s="51"/>
      <c r="T82" s="51">
        <f t="shared" si="15"/>
        <v>0</v>
      </c>
      <c r="U82" s="50">
        <f t="shared" si="16"/>
        <v>0</v>
      </c>
      <c r="V82" s="50">
        <f t="shared" si="17"/>
        <v>0</v>
      </c>
      <c r="W82" s="50">
        <f t="shared" si="18"/>
        <v>0</v>
      </c>
      <c r="X82" s="50">
        <f t="shared" si="19"/>
        <v>0</v>
      </c>
      <c r="Y82" s="50">
        <f t="shared" si="20"/>
        <v>0</v>
      </c>
      <c r="Z82" s="51">
        <f t="shared" si="0"/>
        <v>0</v>
      </c>
      <c r="AA82" s="51">
        <f t="shared" si="1"/>
        <v>0</v>
      </c>
      <c r="AB82" s="51">
        <f t="shared" si="2"/>
        <v>0</v>
      </c>
      <c r="AC82" s="51">
        <f t="shared" si="3"/>
        <v>0</v>
      </c>
      <c r="AD82" s="51">
        <f t="shared" si="4"/>
        <v>0</v>
      </c>
      <c r="AE82" s="51">
        <f t="shared" si="5"/>
        <v>0</v>
      </c>
      <c r="AF82" s="51">
        <f t="shared" si="6"/>
        <v>0</v>
      </c>
      <c r="AG82" s="50">
        <f t="shared" si="7"/>
        <v>0</v>
      </c>
      <c r="AH82" s="78">
        <v>230</v>
      </c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ht="12.75" customHeight="1">
      <c r="A83" s="67" t="s">
        <v>25</v>
      </c>
      <c r="B83" s="61"/>
      <c r="C83" s="61"/>
      <c r="D83" s="79"/>
      <c r="E83" s="80"/>
      <c r="F83" s="81"/>
      <c r="G83" s="81"/>
      <c r="H83" s="68">
        <f t="shared" si="22"/>
      </c>
      <c r="I83" s="69">
        <f t="shared" si="23"/>
      </c>
      <c r="J83" s="69" t="str">
        <f t="shared" si="24"/>
        <v>-</v>
      </c>
      <c r="K83" s="69" t="str">
        <f t="shared" si="25"/>
        <v>-</v>
      </c>
      <c r="L83" s="92"/>
      <c r="M83" s="2"/>
      <c r="N83" s="50" t="str">
        <f t="shared" si="11"/>
        <v>AU</v>
      </c>
      <c r="O83" s="50" t="str">
        <f t="shared" si="12"/>
        <v>-</v>
      </c>
      <c r="P83" s="2"/>
      <c r="Q83" s="50">
        <f t="shared" si="13"/>
        <v>0</v>
      </c>
      <c r="R83" s="51">
        <f t="shared" si="14"/>
        <v>0</v>
      </c>
      <c r="S83" s="51"/>
      <c r="T83" s="51">
        <f t="shared" si="15"/>
        <v>0</v>
      </c>
      <c r="U83" s="50">
        <f t="shared" si="16"/>
        <v>0</v>
      </c>
      <c r="V83" s="50">
        <f t="shared" si="17"/>
        <v>0</v>
      </c>
      <c r="W83" s="50">
        <f t="shared" si="18"/>
        <v>0</v>
      </c>
      <c r="X83" s="50">
        <f t="shared" si="19"/>
        <v>0</v>
      </c>
      <c r="Y83" s="50">
        <f t="shared" si="20"/>
        <v>0</v>
      </c>
      <c r="Z83" s="51">
        <f t="shared" si="0"/>
        <v>0</v>
      </c>
      <c r="AA83" s="51">
        <f t="shared" si="1"/>
        <v>0</v>
      </c>
      <c r="AB83" s="51">
        <f t="shared" si="2"/>
        <v>0</v>
      </c>
      <c r="AC83" s="51">
        <f t="shared" si="3"/>
        <v>0</v>
      </c>
      <c r="AD83" s="51">
        <f t="shared" si="4"/>
        <v>0</v>
      </c>
      <c r="AE83" s="51">
        <f t="shared" si="5"/>
        <v>0</v>
      </c>
      <c r="AF83" s="51">
        <f t="shared" si="6"/>
        <v>0</v>
      </c>
      <c r="AG83" s="50">
        <f t="shared" si="7"/>
        <v>0</v>
      </c>
      <c r="AH83" s="78">
        <v>235</v>
      </c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ht="12.75" customHeight="1">
      <c r="A84" s="67" t="s">
        <v>26</v>
      </c>
      <c r="B84" s="61"/>
      <c r="C84" s="61"/>
      <c r="D84" s="79"/>
      <c r="E84" s="80"/>
      <c r="F84" s="81"/>
      <c r="G84" s="81"/>
      <c r="H84" s="68">
        <f t="shared" si="22"/>
      </c>
      <c r="I84" s="69">
        <f t="shared" si="23"/>
      </c>
      <c r="J84" s="69" t="str">
        <f t="shared" si="24"/>
        <v>-</v>
      </c>
      <c r="K84" s="69" t="str">
        <f t="shared" si="25"/>
        <v>-</v>
      </c>
      <c r="L84" s="92"/>
      <c r="M84" s="3"/>
      <c r="N84" s="50" t="str">
        <f t="shared" si="11"/>
        <v>AV</v>
      </c>
      <c r="O84" s="50" t="str">
        <f t="shared" si="12"/>
        <v>-</v>
      </c>
      <c r="P84" s="3"/>
      <c r="Q84" s="50">
        <f t="shared" si="13"/>
        <v>0</v>
      </c>
      <c r="R84" s="51">
        <f t="shared" si="14"/>
        <v>0</v>
      </c>
      <c r="S84" s="51"/>
      <c r="T84" s="51">
        <f t="shared" si="15"/>
        <v>0</v>
      </c>
      <c r="U84" s="50">
        <f t="shared" si="16"/>
        <v>0</v>
      </c>
      <c r="V84" s="50">
        <f t="shared" si="17"/>
        <v>0</v>
      </c>
      <c r="W84" s="50">
        <f t="shared" si="18"/>
        <v>0</v>
      </c>
      <c r="X84" s="50">
        <f t="shared" si="19"/>
        <v>0</v>
      </c>
      <c r="Y84" s="50">
        <f t="shared" si="20"/>
        <v>0</v>
      </c>
      <c r="Z84" s="51">
        <f t="shared" si="0"/>
        <v>0</v>
      </c>
      <c r="AA84" s="51">
        <f t="shared" si="1"/>
        <v>0</v>
      </c>
      <c r="AB84" s="51">
        <f t="shared" si="2"/>
        <v>0</v>
      </c>
      <c r="AC84" s="51">
        <f t="shared" si="3"/>
        <v>0</v>
      </c>
      <c r="AD84" s="51">
        <f t="shared" si="4"/>
        <v>0</v>
      </c>
      <c r="AE84" s="51">
        <f t="shared" si="5"/>
        <v>0</v>
      </c>
      <c r="AF84" s="51">
        <f t="shared" si="6"/>
        <v>0</v>
      </c>
      <c r="AG84" s="50">
        <f t="shared" si="7"/>
        <v>0</v>
      </c>
      <c r="AH84" s="78">
        <v>240</v>
      </c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1:71" ht="12.75" customHeight="1">
      <c r="A85" s="67" t="s">
        <v>27</v>
      </c>
      <c r="B85" s="61"/>
      <c r="C85" s="61"/>
      <c r="D85" s="79"/>
      <c r="E85" s="80"/>
      <c r="F85" s="81"/>
      <c r="G85" s="81"/>
      <c r="H85" s="68">
        <f t="shared" si="22"/>
      </c>
      <c r="I85" s="69">
        <f t="shared" si="23"/>
      </c>
      <c r="J85" s="69" t="str">
        <f t="shared" si="24"/>
        <v>-</v>
      </c>
      <c r="K85" s="69" t="str">
        <f t="shared" si="25"/>
        <v>-</v>
      </c>
      <c r="L85" s="92"/>
      <c r="M85" s="2"/>
      <c r="N85" s="50" t="str">
        <f t="shared" si="11"/>
        <v>AW</v>
      </c>
      <c r="O85" s="50" t="str">
        <f t="shared" si="12"/>
        <v>-</v>
      </c>
      <c r="P85" s="2"/>
      <c r="Q85" s="50">
        <f t="shared" si="13"/>
        <v>0</v>
      </c>
      <c r="R85" s="51">
        <f t="shared" si="14"/>
        <v>0</v>
      </c>
      <c r="S85" s="51"/>
      <c r="T85" s="51">
        <f t="shared" si="15"/>
        <v>0</v>
      </c>
      <c r="U85" s="50">
        <f t="shared" si="16"/>
        <v>0</v>
      </c>
      <c r="V85" s="50">
        <f t="shared" si="17"/>
        <v>0</v>
      </c>
      <c r="W85" s="50">
        <f t="shared" si="18"/>
        <v>0</v>
      </c>
      <c r="X85" s="50">
        <f t="shared" si="19"/>
        <v>0</v>
      </c>
      <c r="Y85" s="50">
        <f t="shared" si="20"/>
        <v>0</v>
      </c>
      <c r="Z85" s="51">
        <f t="shared" si="0"/>
        <v>0</v>
      </c>
      <c r="AA85" s="51">
        <f t="shared" si="1"/>
        <v>0</v>
      </c>
      <c r="AB85" s="51">
        <f t="shared" si="2"/>
        <v>0</v>
      </c>
      <c r="AC85" s="51">
        <f t="shared" si="3"/>
        <v>0</v>
      </c>
      <c r="AD85" s="51">
        <f t="shared" si="4"/>
        <v>0</v>
      </c>
      <c r="AE85" s="51">
        <f t="shared" si="5"/>
        <v>0</v>
      </c>
      <c r="AF85" s="51">
        <f t="shared" si="6"/>
        <v>0</v>
      </c>
      <c r="AG85" s="50">
        <f t="shared" si="7"/>
        <v>0</v>
      </c>
      <c r="AH85" s="78">
        <v>245</v>
      </c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  <row r="86" spans="1:71" ht="12.75" customHeight="1">
      <c r="A86" s="67" t="s">
        <v>28</v>
      </c>
      <c r="B86" s="61"/>
      <c r="C86" s="61"/>
      <c r="D86" s="79"/>
      <c r="E86" s="80"/>
      <c r="F86" s="81"/>
      <c r="G86" s="81"/>
      <c r="H86" s="68">
        <f t="shared" si="22"/>
      </c>
      <c r="I86" s="69">
        <f t="shared" si="23"/>
      </c>
      <c r="J86" s="69" t="str">
        <f t="shared" si="24"/>
        <v>-</v>
      </c>
      <c r="K86" s="69" t="str">
        <f t="shared" si="25"/>
        <v>-</v>
      </c>
      <c r="L86" s="92"/>
      <c r="M86" s="2"/>
      <c r="N86" s="50" t="str">
        <f t="shared" si="11"/>
        <v>AX</v>
      </c>
      <c r="O86" s="50" t="str">
        <f t="shared" si="12"/>
        <v>-</v>
      </c>
      <c r="P86" s="2"/>
      <c r="Q86" s="50">
        <f t="shared" si="13"/>
        <v>0</v>
      </c>
      <c r="R86" s="51">
        <f t="shared" si="14"/>
        <v>0</v>
      </c>
      <c r="S86" s="51"/>
      <c r="T86" s="51">
        <f t="shared" si="15"/>
        <v>0</v>
      </c>
      <c r="U86" s="50">
        <f t="shared" si="16"/>
        <v>0</v>
      </c>
      <c r="V86" s="50">
        <f t="shared" si="17"/>
        <v>0</v>
      </c>
      <c r="W86" s="50">
        <f t="shared" si="18"/>
        <v>0</v>
      </c>
      <c r="X86" s="50">
        <f t="shared" si="19"/>
        <v>0</v>
      </c>
      <c r="Y86" s="50">
        <f t="shared" si="20"/>
        <v>0</v>
      </c>
      <c r="Z86" s="51">
        <f t="shared" si="0"/>
        <v>0</v>
      </c>
      <c r="AA86" s="51">
        <f t="shared" si="1"/>
        <v>0</v>
      </c>
      <c r="AB86" s="51">
        <f t="shared" si="2"/>
        <v>0</v>
      </c>
      <c r="AC86" s="51">
        <f t="shared" si="3"/>
        <v>0</v>
      </c>
      <c r="AD86" s="51">
        <f t="shared" si="4"/>
        <v>0</v>
      </c>
      <c r="AE86" s="51">
        <f t="shared" si="5"/>
        <v>0</v>
      </c>
      <c r="AF86" s="51">
        <f t="shared" si="6"/>
        <v>0</v>
      </c>
      <c r="AG86" s="50">
        <f t="shared" si="7"/>
        <v>0</v>
      </c>
      <c r="AH86" s="78">
        <v>250</v>
      </c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</row>
    <row r="87" spans="1:71" ht="12.75" customHeight="1">
      <c r="A87" s="67" t="s">
        <v>29</v>
      </c>
      <c r="B87" s="61"/>
      <c r="C87" s="61"/>
      <c r="D87" s="79"/>
      <c r="E87" s="80"/>
      <c r="F87" s="81"/>
      <c r="G87" s="81"/>
      <c r="H87" s="68">
        <f t="shared" si="22"/>
      </c>
      <c r="I87" s="69">
        <f t="shared" si="23"/>
      </c>
      <c r="J87" s="69" t="str">
        <f t="shared" si="24"/>
        <v>-</v>
      </c>
      <c r="K87" s="69" t="str">
        <f t="shared" si="25"/>
        <v>-</v>
      </c>
      <c r="L87" s="92"/>
      <c r="M87" s="2"/>
      <c r="N87" s="50" t="str">
        <f t="shared" si="11"/>
        <v>AY</v>
      </c>
      <c r="O87" s="50" t="str">
        <f t="shared" si="12"/>
        <v>-</v>
      </c>
      <c r="P87" s="2"/>
      <c r="Q87" s="50">
        <f t="shared" si="13"/>
        <v>0</v>
      </c>
      <c r="R87" s="51">
        <f t="shared" si="14"/>
        <v>0</v>
      </c>
      <c r="S87" s="51"/>
      <c r="T87" s="51">
        <f t="shared" si="15"/>
        <v>0</v>
      </c>
      <c r="U87" s="50">
        <f t="shared" si="16"/>
        <v>0</v>
      </c>
      <c r="V87" s="50">
        <f t="shared" si="17"/>
        <v>0</v>
      </c>
      <c r="W87" s="50">
        <f t="shared" si="18"/>
        <v>0</v>
      </c>
      <c r="X87" s="50">
        <f t="shared" si="19"/>
        <v>0</v>
      </c>
      <c r="Y87" s="50">
        <f t="shared" si="20"/>
        <v>0</v>
      </c>
      <c r="Z87" s="51">
        <f t="shared" si="0"/>
        <v>0</v>
      </c>
      <c r="AA87" s="51">
        <f t="shared" si="1"/>
        <v>0</v>
      </c>
      <c r="AB87" s="51">
        <f t="shared" si="2"/>
        <v>0</v>
      </c>
      <c r="AC87" s="51">
        <f t="shared" si="3"/>
        <v>0</v>
      </c>
      <c r="AD87" s="51">
        <f t="shared" si="4"/>
        <v>0</v>
      </c>
      <c r="AE87" s="51">
        <f t="shared" si="5"/>
        <v>0</v>
      </c>
      <c r="AF87" s="51">
        <f t="shared" si="6"/>
        <v>0</v>
      </c>
      <c r="AG87" s="50">
        <f t="shared" si="7"/>
        <v>0</v>
      </c>
      <c r="AH87" s="78">
        <v>255</v>
      </c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</row>
    <row r="88" spans="1:71" ht="12.75" customHeight="1">
      <c r="A88" s="67" t="s">
        <v>30</v>
      </c>
      <c r="B88" s="61"/>
      <c r="C88" s="61"/>
      <c r="D88" s="79"/>
      <c r="E88" s="80"/>
      <c r="F88" s="81"/>
      <c r="G88" s="81"/>
      <c r="H88" s="68">
        <f t="shared" si="22"/>
      </c>
      <c r="I88" s="69">
        <f t="shared" si="23"/>
      </c>
      <c r="J88" s="69" t="str">
        <f t="shared" si="24"/>
        <v>-</v>
      </c>
      <c r="K88" s="69" t="str">
        <f t="shared" si="25"/>
        <v>-</v>
      </c>
      <c r="L88" s="92"/>
      <c r="M88" s="2"/>
      <c r="N88" s="50" t="str">
        <f t="shared" si="11"/>
        <v>AZ</v>
      </c>
      <c r="O88" s="50" t="str">
        <f t="shared" si="12"/>
        <v>-</v>
      </c>
      <c r="P88" s="2"/>
      <c r="Q88" s="50">
        <f t="shared" si="13"/>
        <v>0</v>
      </c>
      <c r="R88" s="51">
        <f t="shared" si="14"/>
        <v>0</v>
      </c>
      <c r="S88" s="51"/>
      <c r="T88" s="51">
        <f t="shared" si="15"/>
        <v>0</v>
      </c>
      <c r="U88" s="50">
        <f t="shared" si="16"/>
        <v>0</v>
      </c>
      <c r="V88" s="50">
        <f t="shared" si="17"/>
        <v>0</v>
      </c>
      <c r="W88" s="50">
        <f t="shared" si="18"/>
        <v>0</v>
      </c>
      <c r="X88" s="50">
        <f t="shared" si="19"/>
        <v>0</v>
      </c>
      <c r="Y88" s="50">
        <f t="shared" si="20"/>
        <v>0</v>
      </c>
      <c r="Z88" s="51">
        <f t="shared" si="0"/>
        <v>0</v>
      </c>
      <c r="AA88" s="51">
        <f t="shared" si="1"/>
        <v>0</v>
      </c>
      <c r="AB88" s="51">
        <f t="shared" si="2"/>
        <v>0</v>
      </c>
      <c r="AC88" s="51">
        <f t="shared" si="3"/>
        <v>0</v>
      </c>
      <c r="AD88" s="51">
        <f t="shared" si="4"/>
        <v>0</v>
      </c>
      <c r="AE88" s="51">
        <f t="shared" si="5"/>
        <v>0</v>
      </c>
      <c r="AF88" s="51">
        <f t="shared" si="6"/>
        <v>0</v>
      </c>
      <c r="AG88" s="50">
        <f t="shared" si="7"/>
        <v>0</v>
      </c>
      <c r="AH88" s="78">
        <v>260</v>
      </c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</row>
    <row r="89" spans="1:71" ht="12.75" customHeight="1">
      <c r="A89" s="67" t="s">
        <v>31</v>
      </c>
      <c r="B89" s="61"/>
      <c r="C89" s="61"/>
      <c r="D89" s="79"/>
      <c r="E89" s="80"/>
      <c r="F89" s="81"/>
      <c r="G89" s="81"/>
      <c r="H89" s="68">
        <f t="shared" si="22"/>
      </c>
      <c r="I89" s="69">
        <f t="shared" si="23"/>
      </c>
      <c r="J89" s="69" t="str">
        <f t="shared" si="24"/>
        <v>-</v>
      </c>
      <c r="K89" s="69" t="str">
        <f t="shared" si="25"/>
        <v>-</v>
      </c>
      <c r="L89" s="92"/>
      <c r="M89" s="2"/>
      <c r="N89" s="50" t="str">
        <f t="shared" si="11"/>
        <v>BA</v>
      </c>
      <c r="O89" s="50" t="str">
        <f t="shared" si="12"/>
        <v>-</v>
      </c>
      <c r="P89" s="2"/>
      <c r="Q89" s="50">
        <f t="shared" si="13"/>
        <v>0</v>
      </c>
      <c r="R89" s="51">
        <f t="shared" si="14"/>
        <v>0</v>
      </c>
      <c r="S89" s="51"/>
      <c r="T89" s="51">
        <f t="shared" si="15"/>
        <v>0</v>
      </c>
      <c r="U89" s="50">
        <f t="shared" si="16"/>
        <v>0</v>
      </c>
      <c r="V89" s="50">
        <f t="shared" si="17"/>
        <v>0</v>
      </c>
      <c r="W89" s="50">
        <f t="shared" si="18"/>
        <v>0</v>
      </c>
      <c r="X89" s="50">
        <f t="shared" si="19"/>
        <v>0</v>
      </c>
      <c r="Y89" s="50">
        <f t="shared" si="20"/>
        <v>0</v>
      </c>
      <c r="Z89" s="51">
        <f t="shared" si="0"/>
        <v>0</v>
      </c>
      <c r="AA89" s="51">
        <f t="shared" si="1"/>
        <v>0</v>
      </c>
      <c r="AB89" s="51">
        <f t="shared" si="2"/>
        <v>0</v>
      </c>
      <c r="AC89" s="51">
        <f t="shared" si="3"/>
        <v>0</v>
      </c>
      <c r="AD89" s="51">
        <f t="shared" si="4"/>
        <v>0</v>
      </c>
      <c r="AE89" s="51">
        <f t="shared" si="5"/>
        <v>0</v>
      </c>
      <c r="AF89" s="51">
        <f t="shared" si="6"/>
        <v>0</v>
      </c>
      <c r="AG89" s="50">
        <f t="shared" si="7"/>
        <v>0</v>
      </c>
      <c r="AH89" s="78">
        <v>265</v>
      </c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</row>
    <row r="90" spans="1:71" ht="12.75" customHeight="1">
      <c r="A90" s="67" t="s">
        <v>5</v>
      </c>
      <c r="B90" s="61"/>
      <c r="C90" s="61"/>
      <c r="D90" s="79"/>
      <c r="E90" s="80"/>
      <c r="F90" s="81"/>
      <c r="G90" s="81"/>
      <c r="H90" s="68">
        <f t="shared" si="22"/>
      </c>
      <c r="I90" s="69">
        <f t="shared" si="23"/>
      </c>
      <c r="J90" s="69" t="str">
        <f t="shared" si="24"/>
        <v>-</v>
      </c>
      <c r="K90" s="69" t="str">
        <f t="shared" si="25"/>
        <v>-</v>
      </c>
      <c r="L90" s="92"/>
      <c r="M90" s="3"/>
      <c r="N90" s="50" t="str">
        <f t="shared" si="11"/>
        <v>BB</v>
      </c>
      <c r="O90" s="50" t="str">
        <f t="shared" si="12"/>
        <v>-</v>
      </c>
      <c r="P90" s="3"/>
      <c r="Q90" s="50">
        <f t="shared" si="13"/>
        <v>0</v>
      </c>
      <c r="R90" s="51">
        <f t="shared" si="14"/>
        <v>0</v>
      </c>
      <c r="S90" s="51"/>
      <c r="T90" s="51">
        <f t="shared" si="15"/>
        <v>0</v>
      </c>
      <c r="U90" s="50">
        <f t="shared" si="16"/>
        <v>0</v>
      </c>
      <c r="V90" s="50">
        <f t="shared" si="17"/>
        <v>0</v>
      </c>
      <c r="W90" s="50">
        <f t="shared" si="18"/>
        <v>0</v>
      </c>
      <c r="X90" s="50">
        <f t="shared" si="19"/>
        <v>0</v>
      </c>
      <c r="Y90" s="50">
        <f t="shared" si="20"/>
        <v>0</v>
      </c>
      <c r="Z90" s="51">
        <f t="shared" si="0"/>
        <v>0</v>
      </c>
      <c r="AA90" s="51">
        <f t="shared" si="1"/>
        <v>0</v>
      </c>
      <c r="AB90" s="51">
        <f t="shared" si="2"/>
        <v>0</v>
      </c>
      <c r="AC90" s="51">
        <f t="shared" si="3"/>
        <v>0</v>
      </c>
      <c r="AD90" s="51">
        <f t="shared" si="4"/>
        <v>0</v>
      </c>
      <c r="AE90" s="51">
        <f t="shared" si="5"/>
        <v>0</v>
      </c>
      <c r="AF90" s="51">
        <f t="shared" si="6"/>
        <v>0</v>
      </c>
      <c r="AG90" s="50">
        <f t="shared" si="7"/>
        <v>0</v>
      </c>
      <c r="AH90" s="78">
        <v>270</v>
      </c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</row>
    <row r="91" spans="1:71" ht="12.75" customHeight="1">
      <c r="A91" s="4"/>
      <c r="B91" s="4"/>
      <c r="C91" s="4"/>
      <c r="D91" s="6"/>
      <c r="E91" s="2"/>
      <c r="F91" s="5"/>
      <c r="G91" s="5"/>
      <c r="H91" s="7"/>
      <c r="I91" s="8"/>
      <c r="J91" s="8"/>
      <c r="K91" s="8"/>
      <c r="L91" s="10"/>
      <c r="M91" s="3"/>
      <c r="P91" s="3"/>
      <c r="Q91" s="43"/>
      <c r="R91" s="38"/>
      <c r="AH91" s="78">
        <v>275</v>
      </c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1:71" ht="12.75" customHeight="1">
      <c r="A92" s="4"/>
      <c r="B92" s="4"/>
      <c r="C92" s="4"/>
      <c r="D92" s="6"/>
      <c r="E92" s="2"/>
      <c r="F92" s="5"/>
      <c r="G92" s="5"/>
      <c r="H92" s="7"/>
      <c r="I92" s="8"/>
      <c r="J92" s="8"/>
      <c r="K92" s="8"/>
      <c r="L92" s="3"/>
      <c r="M92" s="3"/>
      <c r="P92" s="3"/>
      <c r="Q92" s="43"/>
      <c r="R92" s="38"/>
      <c r="AH92" s="78">
        <v>280</v>
      </c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</row>
    <row r="93" spans="1:71" ht="12.75" customHeight="1">
      <c r="A93" s="4"/>
      <c r="B93" s="4"/>
      <c r="C93" s="4"/>
      <c r="D93" s="6"/>
      <c r="E93" s="2"/>
      <c r="F93" s="5"/>
      <c r="G93" s="5"/>
      <c r="H93" s="7"/>
      <c r="I93" s="8"/>
      <c r="J93" s="8"/>
      <c r="K93" s="8"/>
      <c r="L93" s="10"/>
      <c r="M93" s="2"/>
      <c r="P93" s="2"/>
      <c r="Q93" s="43"/>
      <c r="R93" s="38"/>
      <c r="AH93" s="78">
        <v>285</v>
      </c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1:34" ht="12.75" customHeight="1">
      <c r="A94" s="4"/>
      <c r="B94" s="4"/>
      <c r="C94" s="4"/>
      <c r="D94" s="6"/>
      <c r="E94" s="2"/>
      <c r="F94" s="5"/>
      <c r="G94" s="5"/>
      <c r="H94" s="7"/>
      <c r="I94" s="8"/>
      <c r="J94" s="8"/>
      <c r="K94" s="8"/>
      <c r="L94" s="3"/>
      <c r="M94" s="3"/>
      <c r="P94" s="3"/>
      <c r="AH94" s="78">
        <v>290</v>
      </c>
    </row>
    <row r="95" spans="1:34" ht="12.75" customHeight="1">
      <c r="A95" s="4"/>
      <c r="B95" s="4"/>
      <c r="C95" s="4"/>
      <c r="D95" s="6"/>
      <c r="E95" s="2"/>
      <c r="F95" s="5"/>
      <c r="G95" s="5"/>
      <c r="H95" s="7"/>
      <c r="I95" s="8"/>
      <c r="J95" s="8"/>
      <c r="K95" s="8"/>
      <c r="L95" s="10"/>
      <c r="M95" s="2"/>
      <c r="P95" s="2"/>
      <c r="AH95" s="78">
        <v>295</v>
      </c>
    </row>
    <row r="96" spans="1:34" ht="12.75" customHeight="1">
      <c r="A96" s="4"/>
      <c r="B96" s="4"/>
      <c r="C96" s="4"/>
      <c r="D96" s="6"/>
      <c r="E96" s="2"/>
      <c r="F96" s="5"/>
      <c r="G96" s="5"/>
      <c r="H96" s="7"/>
      <c r="I96" s="8"/>
      <c r="J96" s="8"/>
      <c r="K96" s="8"/>
      <c r="L96" s="3"/>
      <c r="M96" s="3"/>
      <c r="P96" s="3"/>
      <c r="Q96" s="43"/>
      <c r="R96" s="38"/>
      <c r="AH96" s="78">
        <v>300</v>
      </c>
    </row>
    <row r="97" spans="1:34" ht="12.75" customHeight="1">
      <c r="A97" s="4"/>
      <c r="B97" s="4"/>
      <c r="C97" s="4"/>
      <c r="D97" s="6"/>
      <c r="E97" s="2"/>
      <c r="F97" s="5"/>
      <c r="G97" s="5"/>
      <c r="H97" s="7"/>
      <c r="I97" s="8"/>
      <c r="J97" s="8"/>
      <c r="K97" s="8"/>
      <c r="L97" s="3"/>
      <c r="M97" s="2"/>
      <c r="P97" s="2"/>
      <c r="Q97" s="43"/>
      <c r="R97" s="38"/>
      <c r="AH97" s="78">
        <v>305</v>
      </c>
    </row>
    <row r="98" spans="1:34" ht="12.75" customHeight="1">
      <c r="A98" s="4"/>
      <c r="B98" s="4"/>
      <c r="C98" s="4"/>
      <c r="D98" s="6"/>
      <c r="E98" s="2"/>
      <c r="F98" s="5"/>
      <c r="G98" s="5"/>
      <c r="H98" s="7"/>
      <c r="I98" s="8"/>
      <c r="J98" s="8"/>
      <c r="K98" s="8"/>
      <c r="L98" s="3"/>
      <c r="M98" s="3"/>
      <c r="P98" s="3"/>
      <c r="Q98" s="43"/>
      <c r="R98" s="38"/>
      <c r="AH98" s="78">
        <v>310</v>
      </c>
    </row>
    <row r="99" spans="1:34" ht="12.75" customHeight="1">
      <c r="A99" s="4"/>
      <c r="B99" s="4"/>
      <c r="C99" s="55"/>
      <c r="D99" s="6"/>
      <c r="E99" s="2"/>
      <c r="F99" s="5"/>
      <c r="G99" s="5"/>
      <c r="H99" s="7"/>
      <c r="I99" s="8"/>
      <c r="J99" s="8"/>
      <c r="K99" s="8"/>
      <c r="L99" s="10"/>
      <c r="M99" s="3"/>
      <c r="P99" s="3"/>
      <c r="Q99" s="43"/>
      <c r="R99" s="38"/>
      <c r="AH99" s="78">
        <v>315</v>
      </c>
    </row>
    <row r="100" spans="1:34" ht="12.75" customHeight="1">
      <c r="A100" s="4"/>
      <c r="B100" s="4"/>
      <c r="C100" s="55"/>
      <c r="D100" s="6"/>
      <c r="E100" s="2"/>
      <c r="F100" s="5"/>
      <c r="G100" s="5"/>
      <c r="H100" s="7"/>
      <c r="I100" s="8"/>
      <c r="J100" s="8"/>
      <c r="K100" s="8"/>
      <c r="L100" s="3"/>
      <c r="M100" s="3"/>
      <c r="P100" s="3"/>
      <c r="Q100" s="43"/>
      <c r="R100" s="38"/>
      <c r="AH100" s="78">
        <v>320</v>
      </c>
    </row>
    <row r="101" spans="1:34" ht="12.75" customHeight="1">
      <c r="A101" s="4"/>
      <c r="B101" s="4"/>
      <c r="C101" s="4"/>
      <c r="D101" s="6"/>
      <c r="E101" s="2"/>
      <c r="F101" s="5"/>
      <c r="G101" s="5"/>
      <c r="H101" s="7"/>
      <c r="I101" s="8"/>
      <c r="J101" s="8"/>
      <c r="K101" s="8"/>
      <c r="L101" s="10"/>
      <c r="M101" s="2"/>
      <c r="P101" s="2"/>
      <c r="Q101" s="43"/>
      <c r="R101" s="38"/>
      <c r="AH101" s="78">
        <v>325</v>
      </c>
    </row>
    <row r="102" spans="1:34" ht="12.75">
      <c r="A102" s="4"/>
      <c r="B102" s="4"/>
      <c r="C102" s="4"/>
      <c r="D102" s="6"/>
      <c r="E102" s="2"/>
      <c r="F102" s="5"/>
      <c r="G102" s="5"/>
      <c r="H102" s="7"/>
      <c r="I102" s="8"/>
      <c r="J102" s="8"/>
      <c r="K102" s="8"/>
      <c r="L102" s="3"/>
      <c r="M102" s="3"/>
      <c r="P102" s="3"/>
      <c r="Q102" s="43"/>
      <c r="R102" s="38"/>
      <c r="AH102" s="78">
        <v>330</v>
      </c>
    </row>
    <row r="103" spans="1:34" ht="15.75" customHeight="1">
      <c r="A103" s="4"/>
      <c r="B103" s="4"/>
      <c r="C103" s="4"/>
      <c r="D103" s="6"/>
      <c r="E103" s="2"/>
      <c r="F103" s="5"/>
      <c r="G103" s="5"/>
      <c r="H103" s="7"/>
      <c r="I103" s="8"/>
      <c r="J103" s="8"/>
      <c r="K103" s="8"/>
      <c r="L103" s="10"/>
      <c r="M103" s="2"/>
      <c r="P103" s="2"/>
      <c r="Q103" s="43"/>
      <c r="R103" s="38"/>
      <c r="AH103" s="78">
        <v>335</v>
      </c>
    </row>
    <row r="104" spans="1:34" ht="12.75">
      <c r="A104" s="4"/>
      <c r="B104" s="4"/>
      <c r="C104" s="4"/>
      <c r="D104" s="6"/>
      <c r="E104" s="2"/>
      <c r="F104" s="5"/>
      <c r="G104" s="5"/>
      <c r="H104" s="7"/>
      <c r="I104" s="8"/>
      <c r="J104" s="8"/>
      <c r="K104" s="8"/>
      <c r="L104" s="3"/>
      <c r="M104" s="3"/>
      <c r="P104" s="3"/>
      <c r="AH104" s="78">
        <v>340</v>
      </c>
    </row>
    <row r="105" spans="1:34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2"/>
      <c r="P105" s="2"/>
      <c r="AH105" s="78">
        <v>345</v>
      </c>
    </row>
    <row r="106" spans="1:34" ht="15.75">
      <c r="A106" s="14"/>
      <c r="B106" s="14"/>
      <c r="C106" s="14"/>
      <c r="D106" s="15"/>
      <c r="E106" s="15"/>
      <c r="F106" s="15"/>
      <c r="G106" s="15"/>
      <c r="H106" s="15"/>
      <c r="I106" s="16"/>
      <c r="J106" s="16"/>
      <c r="K106" s="16"/>
      <c r="L106" s="26"/>
      <c r="M106" s="3"/>
      <c r="P106" s="3"/>
      <c r="AH106" s="78">
        <v>350</v>
      </c>
    </row>
    <row r="107" spans="1:34" ht="15.75">
      <c r="A107" s="14"/>
      <c r="B107" s="14"/>
      <c r="C107" s="14"/>
      <c r="D107" s="15"/>
      <c r="E107" s="15"/>
      <c r="F107" s="15"/>
      <c r="G107" s="15"/>
      <c r="H107" s="15"/>
      <c r="I107" s="16"/>
      <c r="J107" s="16"/>
      <c r="K107" s="16"/>
      <c r="L107" s="26"/>
      <c r="AH107" s="78">
        <v>355</v>
      </c>
    </row>
    <row r="108" spans="1:34" ht="15.75">
      <c r="A108" s="17"/>
      <c r="B108" s="17"/>
      <c r="C108" s="17"/>
      <c r="D108" s="15"/>
      <c r="E108" s="15"/>
      <c r="F108" s="15"/>
      <c r="G108" s="15"/>
      <c r="H108" s="15"/>
      <c r="I108" s="16"/>
      <c r="J108" s="16"/>
      <c r="K108" s="16"/>
      <c r="L108" s="27"/>
      <c r="M108" s="15"/>
      <c r="P108" s="15"/>
      <c r="AH108" s="78">
        <v>360</v>
      </c>
    </row>
    <row r="109" spans="1:34" ht="12.75">
      <c r="A109" s="4"/>
      <c r="B109" s="4"/>
      <c r="C109" s="4"/>
      <c r="D109" s="6"/>
      <c r="E109" s="2"/>
      <c r="F109" s="5"/>
      <c r="G109" s="5"/>
      <c r="H109" s="7"/>
      <c r="I109" s="8"/>
      <c r="J109" s="8"/>
      <c r="K109" s="8"/>
      <c r="L109" s="9"/>
      <c r="M109" s="15"/>
      <c r="P109" s="15"/>
      <c r="AH109" s="78">
        <v>365</v>
      </c>
    </row>
    <row r="110" spans="1:34" ht="12.75">
      <c r="A110" s="4"/>
      <c r="B110" s="4"/>
      <c r="C110" s="4"/>
      <c r="D110" s="6"/>
      <c r="E110" s="2"/>
      <c r="F110" s="5"/>
      <c r="G110" s="5"/>
      <c r="H110" s="7"/>
      <c r="I110" s="8"/>
      <c r="J110" s="8"/>
      <c r="K110" s="8"/>
      <c r="L110" s="5"/>
      <c r="M110" s="18"/>
      <c r="P110" s="18"/>
      <c r="AH110" s="78">
        <v>370</v>
      </c>
    </row>
    <row r="111" spans="1:34" ht="12.75" customHeight="1">
      <c r="A111" s="4"/>
      <c r="B111" s="4"/>
      <c r="C111" s="4"/>
      <c r="D111" s="6"/>
      <c r="E111" s="2"/>
      <c r="F111" s="5"/>
      <c r="G111" s="5"/>
      <c r="H111" s="7"/>
      <c r="I111" s="8"/>
      <c r="J111" s="8"/>
      <c r="K111" s="8"/>
      <c r="L111" s="5"/>
      <c r="M111" s="9"/>
      <c r="P111" s="9"/>
      <c r="AH111" s="78">
        <v>375</v>
      </c>
    </row>
    <row r="112" spans="1:34" ht="12.75" customHeight="1">
      <c r="A112" s="4"/>
      <c r="B112" s="4"/>
      <c r="C112" s="4"/>
      <c r="D112" s="6"/>
      <c r="E112" s="2"/>
      <c r="F112" s="5"/>
      <c r="G112" s="5"/>
      <c r="H112" s="7"/>
      <c r="I112" s="8"/>
      <c r="J112" s="8"/>
      <c r="K112" s="8"/>
      <c r="L112" s="10"/>
      <c r="M112" s="5"/>
      <c r="P112" s="5"/>
      <c r="AH112" s="78">
        <v>380</v>
      </c>
    </row>
    <row r="113" spans="1:34" ht="12.75">
      <c r="A113" s="4"/>
      <c r="B113" s="4"/>
      <c r="C113" s="4"/>
      <c r="D113" s="6"/>
      <c r="E113" s="2"/>
      <c r="F113" s="5"/>
      <c r="G113" s="5"/>
      <c r="H113" s="7"/>
      <c r="I113" s="8"/>
      <c r="J113" s="8"/>
      <c r="K113" s="8"/>
      <c r="L113" s="5"/>
      <c r="M113" s="5"/>
      <c r="P113" s="5"/>
      <c r="AH113" s="78">
        <v>385</v>
      </c>
    </row>
    <row r="114" spans="1:34" ht="12.75" customHeight="1">
      <c r="A114" s="4"/>
      <c r="B114" s="4"/>
      <c r="C114" s="4"/>
      <c r="D114" s="6"/>
      <c r="E114" s="2"/>
      <c r="F114" s="5"/>
      <c r="G114" s="5"/>
      <c r="H114" s="7"/>
      <c r="I114" s="8"/>
      <c r="J114" s="8"/>
      <c r="K114" s="8"/>
      <c r="L114" s="10"/>
      <c r="M114" s="2"/>
      <c r="P114" s="2"/>
      <c r="AH114" s="78">
        <v>390</v>
      </c>
    </row>
    <row r="115" spans="1:34" ht="12.75" customHeight="1">
      <c r="A115" s="4"/>
      <c r="B115" s="4"/>
      <c r="C115" s="4"/>
      <c r="D115" s="6"/>
      <c r="E115" s="2"/>
      <c r="F115" s="5"/>
      <c r="G115" s="5"/>
      <c r="H115" s="7"/>
      <c r="I115" s="8"/>
      <c r="J115" s="8"/>
      <c r="K115" s="8"/>
      <c r="L115" s="5"/>
      <c r="M115" s="5"/>
      <c r="P115" s="5"/>
      <c r="AH115" s="78">
        <v>395</v>
      </c>
    </row>
    <row r="116" spans="1:34" ht="12.75" customHeight="1">
      <c r="A116" s="4"/>
      <c r="B116" s="4"/>
      <c r="C116" s="4"/>
      <c r="D116" s="6"/>
      <c r="E116" s="2"/>
      <c r="F116" s="5"/>
      <c r="G116" s="5"/>
      <c r="H116" s="7"/>
      <c r="I116" s="8"/>
      <c r="J116" s="8"/>
      <c r="K116" s="12"/>
      <c r="L116" s="10"/>
      <c r="M116" s="2"/>
      <c r="P116" s="2"/>
      <c r="AH116" s="78">
        <v>400</v>
      </c>
    </row>
    <row r="117" spans="1:34" ht="12.75" customHeight="1">
      <c r="A117" s="4"/>
      <c r="B117" s="4"/>
      <c r="C117" s="4"/>
      <c r="D117" s="6"/>
      <c r="E117" s="2"/>
      <c r="F117" s="5"/>
      <c r="G117" s="5"/>
      <c r="H117" s="7"/>
      <c r="I117" s="8"/>
      <c r="J117" s="8"/>
      <c r="K117" s="8"/>
      <c r="L117" s="9"/>
      <c r="M117" s="5"/>
      <c r="P117" s="5"/>
      <c r="AH117" s="78">
        <v>405</v>
      </c>
    </row>
    <row r="118" spans="1:34" ht="12.75" customHeight="1">
      <c r="A118" s="4"/>
      <c r="B118" s="4"/>
      <c r="C118" s="4"/>
      <c r="D118" s="6"/>
      <c r="E118" s="2"/>
      <c r="F118" s="5"/>
      <c r="G118" s="5"/>
      <c r="H118" s="7"/>
      <c r="I118" s="8"/>
      <c r="J118" s="8"/>
      <c r="K118" s="8"/>
      <c r="L118" s="5"/>
      <c r="M118" s="2"/>
      <c r="P118" s="2"/>
      <c r="AH118" s="78">
        <v>410</v>
      </c>
    </row>
    <row r="119" spans="1:34" ht="12.75" customHeight="1">
      <c r="A119" s="4"/>
      <c r="B119" s="4"/>
      <c r="C119" s="4"/>
      <c r="D119" s="6"/>
      <c r="E119" s="2"/>
      <c r="F119" s="5"/>
      <c r="G119" s="5"/>
      <c r="H119" s="7"/>
      <c r="I119" s="8"/>
      <c r="J119" s="8"/>
      <c r="K119" s="8"/>
      <c r="L119" s="5"/>
      <c r="M119" s="9"/>
      <c r="P119" s="9"/>
      <c r="AH119" s="78">
        <v>415</v>
      </c>
    </row>
    <row r="120" spans="1:34" s="11" customFormat="1" ht="12.75">
      <c r="A120" s="4"/>
      <c r="B120" s="4"/>
      <c r="C120" s="4"/>
      <c r="D120" s="6"/>
      <c r="E120" s="2"/>
      <c r="F120" s="5"/>
      <c r="G120" s="5"/>
      <c r="H120" s="7"/>
      <c r="I120" s="8"/>
      <c r="J120" s="8"/>
      <c r="K120" s="8"/>
      <c r="L120" s="10"/>
      <c r="M120" s="5"/>
      <c r="N120" s="50"/>
      <c r="O120" s="50"/>
      <c r="P120" s="5"/>
      <c r="Q120" s="44"/>
      <c r="R120" s="45"/>
      <c r="S120" s="45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78">
        <v>420</v>
      </c>
    </row>
    <row r="121" spans="1:34" s="11" customFormat="1" ht="12.75">
      <c r="A121" s="4"/>
      <c r="B121" s="4"/>
      <c r="C121" s="4"/>
      <c r="D121" s="6"/>
      <c r="E121" s="2"/>
      <c r="F121" s="5"/>
      <c r="G121" s="5"/>
      <c r="H121" s="7"/>
      <c r="I121" s="8"/>
      <c r="J121" s="8"/>
      <c r="K121" s="8"/>
      <c r="L121" s="5"/>
      <c r="M121" s="5"/>
      <c r="N121" s="50"/>
      <c r="O121" s="50"/>
      <c r="P121" s="5"/>
      <c r="Q121" s="44"/>
      <c r="R121" s="45"/>
      <c r="S121" s="45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78">
        <v>425</v>
      </c>
    </row>
    <row r="122" spans="1:34" s="11" customFormat="1" ht="12.75" customHeight="1">
      <c r="A122" s="4"/>
      <c r="B122" s="4"/>
      <c r="C122" s="4"/>
      <c r="D122" s="6"/>
      <c r="E122" s="2"/>
      <c r="F122" s="5"/>
      <c r="G122" s="5"/>
      <c r="H122" s="7"/>
      <c r="I122" s="8"/>
      <c r="J122" s="8"/>
      <c r="K122" s="8"/>
      <c r="L122" s="10"/>
      <c r="M122" s="2"/>
      <c r="N122" s="50"/>
      <c r="O122" s="50"/>
      <c r="P122" s="2"/>
      <c r="Q122" s="44"/>
      <c r="R122" s="45"/>
      <c r="S122" s="45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78">
        <v>430</v>
      </c>
    </row>
    <row r="123" spans="1:34" s="11" customFormat="1" ht="12.75">
      <c r="A123" s="4"/>
      <c r="B123" s="4"/>
      <c r="C123" s="4"/>
      <c r="D123" s="6"/>
      <c r="E123" s="2"/>
      <c r="F123" s="5"/>
      <c r="G123" s="5"/>
      <c r="H123" s="7"/>
      <c r="I123" s="8"/>
      <c r="J123" s="8"/>
      <c r="K123" s="8"/>
      <c r="L123" s="5"/>
      <c r="M123" s="5"/>
      <c r="N123" s="50"/>
      <c r="O123" s="50"/>
      <c r="P123" s="5"/>
      <c r="Q123" s="44"/>
      <c r="R123" s="45"/>
      <c r="S123" s="45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78">
        <v>435</v>
      </c>
    </row>
    <row r="124" spans="1:34" s="11" customFormat="1" ht="12.75" customHeight="1">
      <c r="A124" s="4"/>
      <c r="B124" s="4"/>
      <c r="C124" s="4"/>
      <c r="D124" s="6"/>
      <c r="E124" s="2"/>
      <c r="F124" s="5"/>
      <c r="G124" s="5"/>
      <c r="H124" s="7"/>
      <c r="I124" s="8"/>
      <c r="J124" s="8"/>
      <c r="K124" s="12"/>
      <c r="L124" s="10"/>
      <c r="M124" s="2"/>
      <c r="N124" s="50"/>
      <c r="O124" s="50"/>
      <c r="P124" s="2"/>
      <c r="Q124" s="44"/>
      <c r="R124" s="45"/>
      <c r="S124" s="45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78">
        <v>440</v>
      </c>
    </row>
    <row r="125" spans="1:34" s="11" customFormat="1" ht="12.75">
      <c r="A125" s="4"/>
      <c r="B125" s="4"/>
      <c r="C125" s="4"/>
      <c r="D125" s="6"/>
      <c r="E125" s="2"/>
      <c r="F125" s="5"/>
      <c r="G125" s="5"/>
      <c r="H125" s="7"/>
      <c r="I125" s="8"/>
      <c r="J125" s="8"/>
      <c r="K125" s="8"/>
      <c r="L125" s="9"/>
      <c r="M125" s="5"/>
      <c r="N125" s="50"/>
      <c r="O125" s="50"/>
      <c r="P125" s="5"/>
      <c r="Q125" s="44"/>
      <c r="R125" s="45"/>
      <c r="S125" s="45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78">
        <v>445</v>
      </c>
    </row>
    <row r="126" spans="1:34" s="11" customFormat="1" ht="12.75" customHeight="1">
      <c r="A126" s="4"/>
      <c r="B126" s="4"/>
      <c r="C126" s="4"/>
      <c r="D126" s="6"/>
      <c r="E126" s="2"/>
      <c r="F126" s="5"/>
      <c r="G126" s="5"/>
      <c r="H126" s="7"/>
      <c r="I126" s="8"/>
      <c r="J126" s="8"/>
      <c r="K126" s="8"/>
      <c r="L126" s="5"/>
      <c r="M126" s="2"/>
      <c r="N126" s="50"/>
      <c r="O126" s="50"/>
      <c r="P126" s="2"/>
      <c r="Q126" s="44"/>
      <c r="R126" s="45"/>
      <c r="S126" s="45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78">
        <v>450</v>
      </c>
    </row>
    <row r="127" spans="1:34" s="11" customFormat="1" ht="12.75">
      <c r="A127" s="4"/>
      <c r="B127" s="4"/>
      <c r="C127" s="4"/>
      <c r="D127" s="6"/>
      <c r="E127" s="2"/>
      <c r="F127" s="5"/>
      <c r="G127" s="5"/>
      <c r="H127" s="7"/>
      <c r="I127" s="8"/>
      <c r="J127" s="8"/>
      <c r="K127" s="8"/>
      <c r="L127" s="5"/>
      <c r="M127" s="9"/>
      <c r="N127" s="50"/>
      <c r="O127" s="50"/>
      <c r="P127" s="9"/>
      <c r="Q127" s="44"/>
      <c r="R127" s="45"/>
      <c r="S127" s="45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78">
        <v>455</v>
      </c>
    </row>
    <row r="128" spans="1:34" s="11" customFormat="1" ht="14.25" customHeight="1">
      <c r="A128" s="4"/>
      <c r="B128" s="4"/>
      <c r="C128" s="4"/>
      <c r="D128" s="6"/>
      <c r="E128" s="2"/>
      <c r="F128" s="5"/>
      <c r="G128" s="5"/>
      <c r="H128" s="7"/>
      <c r="I128" s="8"/>
      <c r="J128" s="8"/>
      <c r="K128" s="8"/>
      <c r="L128" s="10"/>
      <c r="M128" s="5"/>
      <c r="N128" s="50"/>
      <c r="O128" s="50"/>
      <c r="P128" s="5"/>
      <c r="Q128" s="44"/>
      <c r="R128" s="45"/>
      <c r="S128" s="45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78">
        <v>460</v>
      </c>
    </row>
    <row r="129" spans="1:34" s="13" customFormat="1" ht="12.75">
      <c r="A129" s="4"/>
      <c r="B129" s="4"/>
      <c r="C129" s="4"/>
      <c r="D129" s="6"/>
      <c r="E129" s="2"/>
      <c r="F129" s="5"/>
      <c r="G129" s="5"/>
      <c r="H129" s="7"/>
      <c r="I129" s="8"/>
      <c r="J129" s="8"/>
      <c r="K129" s="8"/>
      <c r="L129" s="5"/>
      <c r="M129" s="5"/>
      <c r="N129" s="50"/>
      <c r="O129" s="50"/>
      <c r="P129" s="5"/>
      <c r="Q129" s="46"/>
      <c r="R129" s="47"/>
      <c r="S129" s="47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78">
        <v>465</v>
      </c>
    </row>
    <row r="130" spans="1:34" s="13" customFormat="1" ht="12.75" customHeight="1">
      <c r="A130" s="4"/>
      <c r="B130" s="4"/>
      <c r="C130" s="4"/>
      <c r="D130" s="6"/>
      <c r="E130" s="2"/>
      <c r="F130" s="5"/>
      <c r="G130" s="5"/>
      <c r="H130" s="7"/>
      <c r="I130" s="8"/>
      <c r="J130" s="8"/>
      <c r="K130" s="8"/>
      <c r="L130" s="10"/>
      <c r="M130" s="2"/>
      <c r="N130" s="50"/>
      <c r="O130" s="50"/>
      <c r="P130" s="2"/>
      <c r="Q130" s="46"/>
      <c r="R130" s="47"/>
      <c r="S130" s="47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78">
        <v>470</v>
      </c>
    </row>
    <row r="131" spans="1:34" s="11" customFormat="1" ht="12.75">
      <c r="A131" s="4"/>
      <c r="B131" s="4"/>
      <c r="C131" s="4"/>
      <c r="D131" s="6"/>
      <c r="E131" s="2"/>
      <c r="F131" s="5"/>
      <c r="G131" s="5"/>
      <c r="H131" s="7"/>
      <c r="I131" s="8"/>
      <c r="J131" s="8"/>
      <c r="K131" s="8"/>
      <c r="L131" s="5"/>
      <c r="M131" s="5"/>
      <c r="N131" s="50"/>
      <c r="O131" s="50"/>
      <c r="P131" s="5"/>
      <c r="Q131" s="44"/>
      <c r="R131" s="45"/>
      <c r="S131" s="45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78">
        <v>475</v>
      </c>
    </row>
    <row r="132" spans="1:34" ht="12.75" customHeight="1">
      <c r="A132" s="4"/>
      <c r="B132" s="4"/>
      <c r="C132" s="4"/>
      <c r="D132" s="6"/>
      <c r="E132" s="2"/>
      <c r="F132" s="5"/>
      <c r="G132" s="5"/>
      <c r="H132" s="7"/>
      <c r="I132" s="8"/>
      <c r="J132" s="8"/>
      <c r="K132" s="12"/>
      <c r="L132" s="10"/>
      <c r="M132" s="2"/>
      <c r="P132" s="2"/>
      <c r="AH132" s="78">
        <v>480</v>
      </c>
    </row>
    <row r="133" spans="1:34" ht="12.75">
      <c r="A133" s="4"/>
      <c r="B133" s="4"/>
      <c r="C133" s="4"/>
      <c r="D133" s="6"/>
      <c r="E133" s="2"/>
      <c r="F133" s="5"/>
      <c r="G133" s="5"/>
      <c r="H133" s="7"/>
      <c r="I133" s="8"/>
      <c r="J133" s="8"/>
      <c r="K133" s="8"/>
      <c r="L133" s="9"/>
      <c r="M133" s="5"/>
      <c r="P133" s="5"/>
      <c r="AH133" s="78">
        <v>485</v>
      </c>
    </row>
    <row r="134" spans="1:34" ht="12.75" customHeight="1">
      <c r="A134" s="4"/>
      <c r="B134" s="4"/>
      <c r="C134" s="4"/>
      <c r="D134" s="6"/>
      <c r="E134" s="2"/>
      <c r="F134" s="5"/>
      <c r="G134" s="5"/>
      <c r="H134" s="7"/>
      <c r="I134" s="8"/>
      <c r="J134" s="8"/>
      <c r="K134" s="8"/>
      <c r="L134" s="5"/>
      <c r="M134" s="2"/>
      <c r="P134" s="2"/>
      <c r="AH134" s="78">
        <v>490</v>
      </c>
    </row>
    <row r="135" spans="1:34" ht="12.75">
      <c r="A135" s="4"/>
      <c r="B135" s="4"/>
      <c r="C135" s="4"/>
      <c r="D135" s="6"/>
      <c r="E135" s="2"/>
      <c r="F135" s="5"/>
      <c r="G135" s="5"/>
      <c r="H135" s="7"/>
      <c r="I135" s="8"/>
      <c r="J135" s="8"/>
      <c r="K135" s="8"/>
      <c r="L135" s="5"/>
      <c r="M135" s="9"/>
      <c r="P135" s="9"/>
      <c r="AH135" s="78">
        <v>495</v>
      </c>
    </row>
    <row r="136" spans="1:34" ht="12.75">
      <c r="A136" s="4"/>
      <c r="B136" s="4"/>
      <c r="C136" s="4"/>
      <c r="D136" s="6"/>
      <c r="E136" s="2"/>
      <c r="F136" s="5"/>
      <c r="G136" s="5"/>
      <c r="H136" s="7"/>
      <c r="I136" s="8"/>
      <c r="J136" s="8"/>
      <c r="K136" s="8"/>
      <c r="L136" s="10"/>
      <c r="M136" s="5"/>
      <c r="P136" s="5"/>
      <c r="AH136" s="78">
        <v>500</v>
      </c>
    </row>
    <row r="137" spans="1:34" ht="12.75">
      <c r="A137" s="4"/>
      <c r="B137" s="4"/>
      <c r="C137" s="4"/>
      <c r="D137" s="6"/>
      <c r="E137" s="2"/>
      <c r="F137" s="5"/>
      <c r="G137" s="5"/>
      <c r="H137" s="7"/>
      <c r="I137" s="8"/>
      <c r="J137" s="8"/>
      <c r="K137" s="8"/>
      <c r="L137" s="5"/>
      <c r="M137" s="5"/>
      <c r="P137" s="5"/>
      <c r="AH137" s="78">
        <v>505</v>
      </c>
    </row>
    <row r="138" spans="1:34" ht="12.75">
      <c r="A138" s="4"/>
      <c r="B138" s="4"/>
      <c r="C138" s="4"/>
      <c r="D138" s="6"/>
      <c r="E138" s="2"/>
      <c r="F138" s="5"/>
      <c r="G138" s="5"/>
      <c r="H138" s="7"/>
      <c r="I138" s="8"/>
      <c r="J138" s="8"/>
      <c r="K138" s="8"/>
      <c r="L138" s="10"/>
      <c r="M138" s="2"/>
      <c r="P138" s="2"/>
      <c r="AH138" s="78">
        <v>510</v>
      </c>
    </row>
    <row r="139" spans="1:34" ht="12.75">
      <c r="A139" s="4"/>
      <c r="B139" s="4"/>
      <c r="C139" s="4"/>
      <c r="D139" s="6"/>
      <c r="E139" s="2"/>
      <c r="F139" s="5"/>
      <c r="G139" s="5"/>
      <c r="H139" s="7"/>
      <c r="I139" s="8"/>
      <c r="J139" s="8"/>
      <c r="K139" s="8"/>
      <c r="L139" s="5"/>
      <c r="M139" s="5"/>
      <c r="P139" s="5"/>
      <c r="AH139" s="78">
        <v>515</v>
      </c>
    </row>
    <row r="140" spans="1:34" ht="12.75">
      <c r="A140" s="4"/>
      <c r="B140" s="4"/>
      <c r="C140" s="4"/>
      <c r="D140" s="6"/>
      <c r="E140" s="2"/>
      <c r="F140" s="5"/>
      <c r="G140" s="5"/>
      <c r="H140" s="7"/>
      <c r="I140" s="8"/>
      <c r="J140" s="8"/>
      <c r="K140" s="12"/>
      <c r="L140" s="10"/>
      <c r="M140" s="2"/>
      <c r="P140" s="2"/>
      <c r="AH140" s="78">
        <v>520</v>
      </c>
    </row>
    <row r="141" spans="1:34" ht="12.75">
      <c r="A141" s="4"/>
      <c r="B141" s="4"/>
      <c r="C141" s="4"/>
      <c r="D141" s="6"/>
      <c r="E141" s="2"/>
      <c r="F141" s="5"/>
      <c r="G141" s="5"/>
      <c r="H141" s="7"/>
      <c r="I141" s="8"/>
      <c r="J141" s="8"/>
      <c r="K141" s="8"/>
      <c r="L141" s="9"/>
      <c r="M141" s="5"/>
      <c r="P141" s="5"/>
      <c r="AH141" s="78">
        <v>525</v>
      </c>
    </row>
    <row r="142" spans="1:34" ht="12.75">
      <c r="A142" s="4"/>
      <c r="B142" s="4"/>
      <c r="C142" s="4"/>
      <c r="D142" s="6"/>
      <c r="E142" s="2"/>
      <c r="F142" s="5"/>
      <c r="G142" s="5"/>
      <c r="H142" s="7"/>
      <c r="I142" s="8"/>
      <c r="J142" s="8"/>
      <c r="K142" s="8"/>
      <c r="L142" s="5"/>
      <c r="M142" s="2"/>
      <c r="P142" s="2"/>
      <c r="AH142" s="78">
        <v>530</v>
      </c>
    </row>
    <row r="143" spans="1:34" ht="12.75">
      <c r="A143" s="4"/>
      <c r="B143" s="4"/>
      <c r="C143" s="4"/>
      <c r="D143" s="6"/>
      <c r="E143" s="2"/>
      <c r="F143" s="5"/>
      <c r="G143" s="5"/>
      <c r="H143" s="7"/>
      <c r="I143" s="8"/>
      <c r="J143" s="8"/>
      <c r="K143" s="8"/>
      <c r="L143" s="5"/>
      <c r="M143" s="9"/>
      <c r="P143" s="9"/>
      <c r="AH143" s="78">
        <v>535</v>
      </c>
    </row>
    <row r="144" spans="1:34" ht="12.75">
      <c r="A144" s="4"/>
      <c r="B144" s="4"/>
      <c r="C144" s="4"/>
      <c r="D144" s="6"/>
      <c r="E144" s="2"/>
      <c r="F144" s="5"/>
      <c r="G144" s="5"/>
      <c r="H144" s="7"/>
      <c r="I144" s="8"/>
      <c r="J144" s="8"/>
      <c r="K144" s="8"/>
      <c r="L144" s="10"/>
      <c r="M144" s="5"/>
      <c r="P144" s="5"/>
      <c r="AH144" s="78">
        <v>540</v>
      </c>
    </row>
    <row r="145" spans="1:34" ht="12.75">
      <c r="A145" s="4"/>
      <c r="B145" s="4"/>
      <c r="C145" s="4"/>
      <c r="D145" s="6"/>
      <c r="E145" s="2"/>
      <c r="F145" s="5"/>
      <c r="G145" s="5"/>
      <c r="H145" s="7"/>
      <c r="I145" s="8"/>
      <c r="J145" s="8"/>
      <c r="K145" s="8"/>
      <c r="L145" s="5"/>
      <c r="M145" s="5"/>
      <c r="P145" s="5"/>
      <c r="AH145" s="78">
        <v>545</v>
      </c>
    </row>
    <row r="146" spans="1:34" ht="12.75">
      <c r="A146" s="4"/>
      <c r="B146" s="4"/>
      <c r="C146" s="4"/>
      <c r="D146" s="6"/>
      <c r="E146" s="2"/>
      <c r="F146" s="5"/>
      <c r="G146" s="5"/>
      <c r="H146" s="7"/>
      <c r="I146" s="8"/>
      <c r="J146" s="8"/>
      <c r="K146" s="8"/>
      <c r="L146" s="10"/>
      <c r="M146" s="2"/>
      <c r="P146" s="2"/>
      <c r="AH146" s="78">
        <v>550</v>
      </c>
    </row>
    <row r="147" spans="1:34" ht="12.75">
      <c r="A147" s="4"/>
      <c r="B147" s="4"/>
      <c r="C147" s="4"/>
      <c r="D147" s="6"/>
      <c r="E147" s="2"/>
      <c r="F147" s="5"/>
      <c r="G147" s="5"/>
      <c r="H147" s="7"/>
      <c r="I147" s="8"/>
      <c r="J147" s="8"/>
      <c r="K147" s="8"/>
      <c r="L147" s="5"/>
      <c r="M147" s="5"/>
      <c r="P147" s="5"/>
      <c r="AH147" s="78">
        <v>555</v>
      </c>
    </row>
    <row r="148" spans="1:34" ht="12.75">
      <c r="A148" s="4"/>
      <c r="B148" s="4"/>
      <c r="C148" s="4"/>
      <c r="D148" s="6"/>
      <c r="E148" s="2"/>
      <c r="F148" s="5"/>
      <c r="G148" s="5"/>
      <c r="H148" s="7"/>
      <c r="I148" s="8"/>
      <c r="J148" s="8"/>
      <c r="K148" s="12"/>
      <c r="L148" s="10"/>
      <c r="M148" s="2"/>
      <c r="P148" s="2"/>
      <c r="AH148" s="78">
        <v>560</v>
      </c>
    </row>
    <row r="149" spans="1:34" ht="12.75">
      <c r="A149" s="4"/>
      <c r="B149" s="4"/>
      <c r="C149" s="4"/>
      <c r="D149" s="6"/>
      <c r="E149" s="2"/>
      <c r="F149" s="5"/>
      <c r="G149" s="5"/>
      <c r="H149" s="7"/>
      <c r="I149" s="8"/>
      <c r="J149" s="8"/>
      <c r="K149" s="8"/>
      <c r="L149" s="9"/>
      <c r="M149" s="5"/>
      <c r="P149" s="5"/>
      <c r="AH149" s="78">
        <v>565</v>
      </c>
    </row>
    <row r="150" spans="1:34" ht="12.75">
      <c r="A150" s="4"/>
      <c r="B150" s="4"/>
      <c r="C150" s="4"/>
      <c r="D150" s="6"/>
      <c r="E150" s="2"/>
      <c r="F150" s="5"/>
      <c r="G150" s="5"/>
      <c r="H150" s="7"/>
      <c r="I150" s="8"/>
      <c r="J150" s="8"/>
      <c r="K150" s="8"/>
      <c r="L150" s="5"/>
      <c r="M150" s="2"/>
      <c r="P150" s="2"/>
      <c r="AH150" s="78">
        <v>570</v>
      </c>
    </row>
    <row r="151" spans="1:34" ht="12.75">
      <c r="A151" s="4"/>
      <c r="B151" s="4"/>
      <c r="C151" s="4"/>
      <c r="D151" s="6"/>
      <c r="E151" s="2"/>
      <c r="F151" s="5"/>
      <c r="G151" s="5"/>
      <c r="H151" s="7"/>
      <c r="I151" s="8"/>
      <c r="J151" s="8"/>
      <c r="K151" s="8"/>
      <c r="L151" s="5"/>
      <c r="M151" s="9"/>
      <c r="P151" s="9"/>
      <c r="AH151" s="78">
        <v>575</v>
      </c>
    </row>
    <row r="152" spans="1:34" ht="12.75">
      <c r="A152" s="4"/>
      <c r="B152" s="4"/>
      <c r="C152" s="4"/>
      <c r="D152" s="6"/>
      <c r="E152" s="2"/>
      <c r="F152" s="5"/>
      <c r="G152" s="5"/>
      <c r="H152" s="7"/>
      <c r="I152" s="8"/>
      <c r="J152" s="8"/>
      <c r="K152" s="8"/>
      <c r="L152" s="10"/>
      <c r="M152" s="5"/>
      <c r="P152" s="5"/>
      <c r="AH152" s="78">
        <v>580</v>
      </c>
    </row>
    <row r="153" spans="1:34" ht="12.75">
      <c r="A153" s="4"/>
      <c r="B153" s="4"/>
      <c r="C153" s="4"/>
      <c r="D153" s="6"/>
      <c r="E153" s="2"/>
      <c r="F153" s="5"/>
      <c r="G153" s="5"/>
      <c r="H153" s="7"/>
      <c r="I153" s="8"/>
      <c r="J153" s="8"/>
      <c r="K153" s="8"/>
      <c r="L153" s="5"/>
      <c r="M153" s="5"/>
      <c r="P153" s="5"/>
      <c r="AH153" s="78">
        <v>585</v>
      </c>
    </row>
    <row r="154" spans="1:34" ht="12.75" customHeight="1">
      <c r="A154" s="4"/>
      <c r="B154" s="4"/>
      <c r="C154" s="4"/>
      <c r="D154" s="6"/>
      <c r="E154" s="2"/>
      <c r="F154" s="5"/>
      <c r="G154" s="5"/>
      <c r="H154" s="7"/>
      <c r="I154" s="8"/>
      <c r="J154" s="8"/>
      <c r="K154" s="8"/>
      <c r="L154" s="10"/>
      <c r="M154" s="2"/>
      <c r="P154" s="2"/>
      <c r="AH154" s="78">
        <v>590</v>
      </c>
    </row>
    <row r="155" spans="1:34" ht="12.75">
      <c r="A155" s="4"/>
      <c r="B155" s="4"/>
      <c r="C155" s="4"/>
      <c r="D155" s="6"/>
      <c r="E155" s="2"/>
      <c r="F155" s="5"/>
      <c r="G155" s="5"/>
      <c r="H155" s="7"/>
      <c r="I155" s="8"/>
      <c r="J155" s="8"/>
      <c r="K155" s="8"/>
      <c r="L155" s="5"/>
      <c r="M155" s="5"/>
      <c r="P155" s="5"/>
      <c r="AH155" s="78">
        <v>595</v>
      </c>
    </row>
    <row r="156" spans="1:34" ht="12.75" customHeight="1">
      <c r="A156" s="4"/>
      <c r="B156" s="4"/>
      <c r="C156" s="4"/>
      <c r="D156" s="6"/>
      <c r="E156" s="2"/>
      <c r="F156" s="5"/>
      <c r="G156" s="5"/>
      <c r="H156" s="7"/>
      <c r="I156" s="8"/>
      <c r="J156" s="8"/>
      <c r="K156" s="12"/>
      <c r="L156" s="10"/>
      <c r="M156" s="2"/>
      <c r="P156" s="2"/>
      <c r="AH156" s="78">
        <v>600</v>
      </c>
    </row>
    <row r="157" spans="1:34" ht="12.75">
      <c r="A157" s="4"/>
      <c r="B157" s="4"/>
      <c r="C157" s="4"/>
      <c r="D157" s="6"/>
      <c r="E157" s="2"/>
      <c r="F157" s="5"/>
      <c r="G157" s="5"/>
      <c r="H157" s="7"/>
      <c r="I157" s="8"/>
      <c r="J157" s="8"/>
      <c r="K157" s="8"/>
      <c r="L157" s="9"/>
      <c r="M157" s="5"/>
      <c r="P157" s="5"/>
      <c r="AH157" s="78">
        <v>605</v>
      </c>
    </row>
    <row r="158" spans="1:34" ht="12.75" customHeight="1">
      <c r="A158" s="4"/>
      <c r="B158" s="4"/>
      <c r="C158" s="4"/>
      <c r="D158" s="6"/>
      <c r="E158" s="2"/>
      <c r="F158" s="5"/>
      <c r="G158" s="5"/>
      <c r="H158" s="7"/>
      <c r="I158" s="8"/>
      <c r="J158" s="8"/>
      <c r="K158" s="8"/>
      <c r="L158" s="5"/>
      <c r="M158" s="2"/>
      <c r="P158" s="2"/>
      <c r="AH158" s="78">
        <v>610</v>
      </c>
    </row>
    <row r="159" spans="1:34" ht="12.75">
      <c r="A159" s="4"/>
      <c r="B159" s="4"/>
      <c r="C159" s="4"/>
      <c r="D159" s="6"/>
      <c r="E159" s="2"/>
      <c r="F159" s="5"/>
      <c r="G159" s="5"/>
      <c r="H159" s="7"/>
      <c r="I159" s="8"/>
      <c r="J159" s="8"/>
      <c r="K159" s="8"/>
      <c r="L159" s="5"/>
      <c r="M159" s="9"/>
      <c r="P159" s="9"/>
      <c r="AH159" s="78">
        <v>615</v>
      </c>
    </row>
    <row r="160" spans="1:34" ht="12.75">
      <c r="A160" s="4"/>
      <c r="B160" s="4"/>
      <c r="C160" s="4"/>
      <c r="D160" s="6"/>
      <c r="E160" s="2"/>
      <c r="F160" s="5"/>
      <c r="G160" s="5"/>
      <c r="H160" s="7"/>
      <c r="I160" s="8"/>
      <c r="J160" s="8"/>
      <c r="K160" s="8"/>
      <c r="L160" s="10"/>
      <c r="M160" s="5"/>
      <c r="P160" s="5"/>
      <c r="AH160" s="78">
        <v>620</v>
      </c>
    </row>
    <row r="161" spans="1:34" ht="12.75">
      <c r="A161" s="4"/>
      <c r="B161" s="4"/>
      <c r="C161" s="4"/>
      <c r="D161" s="6"/>
      <c r="E161" s="2"/>
      <c r="F161" s="5"/>
      <c r="G161" s="5"/>
      <c r="H161" s="7"/>
      <c r="I161" s="8"/>
      <c r="J161" s="8"/>
      <c r="K161" s="8"/>
      <c r="L161" s="5"/>
      <c r="M161" s="5"/>
      <c r="P161" s="5"/>
      <c r="AH161" s="78">
        <v>625</v>
      </c>
    </row>
    <row r="162" spans="1:34" ht="12.75">
      <c r="A162" s="4"/>
      <c r="B162" s="4"/>
      <c r="C162" s="4"/>
      <c r="D162" s="6"/>
      <c r="E162" s="2"/>
      <c r="F162" s="5"/>
      <c r="G162" s="5"/>
      <c r="H162" s="7"/>
      <c r="I162" s="8"/>
      <c r="J162" s="8"/>
      <c r="K162" s="8"/>
      <c r="L162" s="10"/>
      <c r="M162" s="2"/>
      <c r="P162" s="2"/>
      <c r="AH162" s="78">
        <v>630</v>
      </c>
    </row>
    <row r="163" spans="1:34" ht="12.75">
      <c r="A163" s="4"/>
      <c r="B163" s="4"/>
      <c r="C163" s="4"/>
      <c r="D163" s="6"/>
      <c r="E163" s="2"/>
      <c r="F163" s="5"/>
      <c r="G163" s="5"/>
      <c r="H163" s="7"/>
      <c r="I163" s="8"/>
      <c r="J163" s="8"/>
      <c r="K163" s="8"/>
      <c r="L163" s="5"/>
      <c r="M163" s="5"/>
      <c r="P163" s="5"/>
      <c r="AH163" s="78">
        <v>635</v>
      </c>
    </row>
    <row r="164" spans="1:34" ht="12.75">
      <c r="A164" s="4"/>
      <c r="B164" s="4"/>
      <c r="C164" s="4"/>
      <c r="D164" s="6"/>
      <c r="E164" s="2"/>
      <c r="F164" s="5"/>
      <c r="G164" s="5"/>
      <c r="H164" s="7"/>
      <c r="I164" s="8"/>
      <c r="J164" s="8"/>
      <c r="K164" s="12"/>
      <c r="L164" s="10"/>
      <c r="M164" s="2"/>
      <c r="P164" s="2"/>
      <c r="AH164" s="78">
        <v>640</v>
      </c>
    </row>
    <row r="165" spans="1:34" ht="12.75">
      <c r="A165" s="4"/>
      <c r="B165" s="4"/>
      <c r="C165" s="4"/>
      <c r="D165" s="6"/>
      <c r="E165" s="2"/>
      <c r="F165" s="5"/>
      <c r="G165" s="5"/>
      <c r="H165" s="7"/>
      <c r="I165" s="8"/>
      <c r="J165" s="8"/>
      <c r="K165" s="8"/>
      <c r="L165" s="9"/>
      <c r="M165" s="5"/>
      <c r="P165" s="5"/>
      <c r="AH165" s="78">
        <v>645</v>
      </c>
    </row>
    <row r="166" spans="1:34" ht="12.75">
      <c r="A166" s="4"/>
      <c r="B166" s="4"/>
      <c r="C166" s="4"/>
      <c r="D166" s="6"/>
      <c r="E166" s="2"/>
      <c r="F166" s="5"/>
      <c r="G166" s="5"/>
      <c r="H166" s="7"/>
      <c r="I166" s="8"/>
      <c r="J166" s="8"/>
      <c r="K166" s="8"/>
      <c r="L166" s="5"/>
      <c r="M166" s="2"/>
      <c r="P166" s="2"/>
      <c r="AH166" s="78">
        <v>650</v>
      </c>
    </row>
    <row r="167" spans="1:34" ht="12.75">
      <c r="A167" s="4"/>
      <c r="B167" s="4"/>
      <c r="C167" s="4"/>
      <c r="D167" s="6"/>
      <c r="E167" s="2"/>
      <c r="F167" s="5"/>
      <c r="G167" s="5"/>
      <c r="H167" s="7"/>
      <c r="I167" s="8"/>
      <c r="J167" s="8"/>
      <c r="K167" s="8"/>
      <c r="L167" s="5"/>
      <c r="M167" s="9"/>
      <c r="P167" s="9"/>
      <c r="AH167" s="78">
        <v>655</v>
      </c>
    </row>
    <row r="168" spans="1:34" ht="12.75">
      <c r="A168" s="4"/>
      <c r="B168" s="4"/>
      <c r="C168" s="4"/>
      <c r="D168" s="6"/>
      <c r="E168" s="2"/>
      <c r="F168" s="5"/>
      <c r="G168" s="5"/>
      <c r="H168" s="7"/>
      <c r="I168" s="8"/>
      <c r="J168" s="8"/>
      <c r="K168" s="8"/>
      <c r="L168" s="10"/>
      <c r="M168" s="5"/>
      <c r="P168" s="5"/>
      <c r="AH168" s="78">
        <v>660</v>
      </c>
    </row>
    <row r="169" spans="1:34" ht="12.75">
      <c r="A169" s="4"/>
      <c r="B169" s="4"/>
      <c r="C169" s="4"/>
      <c r="D169" s="6"/>
      <c r="E169" s="2"/>
      <c r="F169" s="5"/>
      <c r="G169" s="5"/>
      <c r="H169" s="7"/>
      <c r="I169" s="8"/>
      <c r="J169" s="8"/>
      <c r="K169" s="8"/>
      <c r="L169" s="5"/>
      <c r="M169" s="5"/>
      <c r="P169" s="5"/>
      <c r="AH169" s="78">
        <v>665</v>
      </c>
    </row>
    <row r="170" spans="1:34" ht="12.75">
      <c r="A170" s="4"/>
      <c r="B170" s="4"/>
      <c r="C170" s="4"/>
      <c r="D170" s="6"/>
      <c r="E170" s="2"/>
      <c r="F170" s="5"/>
      <c r="G170" s="5"/>
      <c r="H170" s="7"/>
      <c r="I170" s="8"/>
      <c r="J170" s="8"/>
      <c r="K170" s="8"/>
      <c r="L170" s="10"/>
      <c r="M170" s="2"/>
      <c r="P170" s="2"/>
      <c r="AH170" s="78">
        <v>670</v>
      </c>
    </row>
    <row r="171" spans="1:34" ht="12.75">
      <c r="A171" s="4"/>
      <c r="B171" s="4"/>
      <c r="C171" s="4"/>
      <c r="D171" s="6"/>
      <c r="E171" s="2"/>
      <c r="F171" s="5"/>
      <c r="G171" s="5"/>
      <c r="H171" s="7"/>
      <c r="I171" s="8"/>
      <c r="J171" s="8"/>
      <c r="K171" s="8"/>
      <c r="L171" s="5"/>
      <c r="M171" s="5"/>
      <c r="P171" s="5"/>
      <c r="AH171" s="78">
        <v>675</v>
      </c>
    </row>
    <row r="172" spans="1:34" ht="12.75">
      <c r="A172" s="4"/>
      <c r="B172" s="4"/>
      <c r="C172" s="4"/>
      <c r="D172" s="6"/>
      <c r="E172" s="2"/>
      <c r="F172" s="5"/>
      <c r="G172" s="5"/>
      <c r="H172" s="7"/>
      <c r="I172" s="8"/>
      <c r="J172" s="8"/>
      <c r="K172" s="12"/>
      <c r="L172" s="10"/>
      <c r="M172" s="2"/>
      <c r="P172" s="2"/>
      <c r="AH172" s="78">
        <v>680</v>
      </c>
    </row>
    <row r="173" spans="1:34" ht="12.75">
      <c r="A173" s="4"/>
      <c r="B173" s="4"/>
      <c r="C173" s="4"/>
      <c r="D173" s="6"/>
      <c r="E173" s="2"/>
      <c r="F173" s="5"/>
      <c r="G173" s="5"/>
      <c r="H173" s="7"/>
      <c r="I173" s="8"/>
      <c r="J173" s="8"/>
      <c r="K173" s="8"/>
      <c r="L173" s="9"/>
      <c r="M173" s="5"/>
      <c r="P173" s="5"/>
      <c r="AH173" s="78">
        <v>685</v>
      </c>
    </row>
    <row r="174" spans="1:34" ht="12.75">
      <c r="A174" s="4"/>
      <c r="B174" s="4"/>
      <c r="C174" s="4"/>
      <c r="D174" s="6"/>
      <c r="E174" s="2"/>
      <c r="F174" s="5"/>
      <c r="G174" s="5"/>
      <c r="H174" s="7"/>
      <c r="I174" s="8"/>
      <c r="J174" s="8"/>
      <c r="K174" s="8"/>
      <c r="L174" s="5"/>
      <c r="M174" s="2"/>
      <c r="P174" s="2"/>
      <c r="AH174" s="78">
        <v>690</v>
      </c>
    </row>
    <row r="175" spans="1:34" ht="12.75">
      <c r="A175" s="4"/>
      <c r="B175" s="4"/>
      <c r="C175" s="4"/>
      <c r="D175" s="6"/>
      <c r="E175" s="2"/>
      <c r="F175" s="5"/>
      <c r="G175" s="5"/>
      <c r="H175" s="7"/>
      <c r="I175" s="8"/>
      <c r="J175" s="8"/>
      <c r="K175" s="8"/>
      <c r="L175" s="5"/>
      <c r="M175" s="9"/>
      <c r="P175" s="9"/>
      <c r="AH175" s="78">
        <v>695</v>
      </c>
    </row>
    <row r="176" spans="1:34" ht="12.75">
      <c r="A176" s="4"/>
      <c r="B176" s="4"/>
      <c r="C176" s="4"/>
      <c r="D176" s="6"/>
      <c r="E176" s="2"/>
      <c r="F176" s="5"/>
      <c r="G176" s="5"/>
      <c r="H176" s="7"/>
      <c r="I176" s="8"/>
      <c r="J176" s="8"/>
      <c r="K176" s="8"/>
      <c r="L176" s="10"/>
      <c r="M176" s="5"/>
      <c r="P176" s="5"/>
      <c r="AH176" s="78">
        <v>700</v>
      </c>
    </row>
    <row r="177" spans="1:34" ht="12.75">
      <c r="A177" s="4"/>
      <c r="B177" s="4"/>
      <c r="C177" s="4"/>
      <c r="D177" s="6"/>
      <c r="E177" s="2"/>
      <c r="F177" s="5"/>
      <c r="G177" s="5"/>
      <c r="H177" s="7"/>
      <c r="I177" s="8"/>
      <c r="J177" s="8"/>
      <c r="K177" s="8"/>
      <c r="L177" s="5"/>
      <c r="M177" s="5"/>
      <c r="P177" s="5"/>
      <c r="AH177" s="78">
        <v>705</v>
      </c>
    </row>
    <row r="178" spans="1:34" ht="12.75" customHeight="1">
      <c r="A178" s="4"/>
      <c r="B178" s="4"/>
      <c r="C178" s="4"/>
      <c r="D178" s="6"/>
      <c r="E178" s="2"/>
      <c r="F178" s="5"/>
      <c r="G178" s="5"/>
      <c r="H178" s="7"/>
      <c r="I178" s="8"/>
      <c r="J178" s="8"/>
      <c r="K178" s="8"/>
      <c r="L178" s="10"/>
      <c r="M178" s="2"/>
      <c r="P178" s="2"/>
      <c r="AH178" s="78">
        <v>710</v>
      </c>
    </row>
    <row r="179" spans="1:34" ht="12.75">
      <c r="A179" s="4"/>
      <c r="B179" s="4"/>
      <c r="C179" s="4"/>
      <c r="D179" s="6"/>
      <c r="E179" s="2"/>
      <c r="F179" s="5"/>
      <c r="G179" s="5"/>
      <c r="H179" s="7"/>
      <c r="I179" s="8"/>
      <c r="J179" s="8"/>
      <c r="K179" s="8"/>
      <c r="L179" s="5"/>
      <c r="M179" s="5"/>
      <c r="P179" s="5"/>
      <c r="AH179" s="78">
        <v>715</v>
      </c>
    </row>
    <row r="180" spans="1:34" ht="12.75" customHeight="1">
      <c r="A180" s="4"/>
      <c r="B180" s="4"/>
      <c r="C180" s="4"/>
      <c r="D180" s="6"/>
      <c r="E180" s="2"/>
      <c r="F180" s="5"/>
      <c r="G180" s="5"/>
      <c r="H180" s="7"/>
      <c r="I180" s="8"/>
      <c r="J180" s="8"/>
      <c r="K180" s="12"/>
      <c r="L180" s="10"/>
      <c r="M180" s="2"/>
      <c r="P180" s="2"/>
      <c r="AH180" s="78">
        <v>720</v>
      </c>
    </row>
    <row r="181" spans="1:34" ht="15.75">
      <c r="A181" s="14"/>
      <c r="B181" s="14"/>
      <c r="C181" s="14"/>
      <c r="D181" s="15"/>
      <c r="E181" s="15"/>
      <c r="F181" s="15"/>
      <c r="G181" s="15"/>
      <c r="H181" s="15"/>
      <c r="I181" s="16"/>
      <c r="J181" s="16"/>
      <c r="K181" s="16"/>
      <c r="L181" s="26"/>
      <c r="M181" s="5"/>
      <c r="P181" s="5"/>
      <c r="AH181" s="78">
        <v>725</v>
      </c>
    </row>
    <row r="182" spans="1:34" ht="12.75" customHeight="1">
      <c r="A182" s="14"/>
      <c r="B182" s="14"/>
      <c r="C182" s="14"/>
      <c r="D182" s="15"/>
      <c r="E182" s="15"/>
      <c r="F182" s="15"/>
      <c r="G182" s="15"/>
      <c r="H182" s="15"/>
      <c r="I182" s="16"/>
      <c r="J182" s="16"/>
      <c r="K182" s="16"/>
      <c r="L182" s="26"/>
      <c r="M182" s="2"/>
      <c r="P182" s="2"/>
      <c r="AH182" s="78">
        <v>730</v>
      </c>
    </row>
    <row r="183" spans="1:34" ht="12.75" customHeight="1">
      <c r="A183" s="17"/>
      <c r="B183" s="17"/>
      <c r="C183" s="17"/>
      <c r="D183" s="15"/>
      <c r="E183" s="15"/>
      <c r="F183" s="15"/>
      <c r="G183" s="15"/>
      <c r="H183" s="15"/>
      <c r="I183" s="16"/>
      <c r="J183" s="16"/>
      <c r="K183" s="16"/>
      <c r="L183" s="27"/>
      <c r="M183" s="15"/>
      <c r="P183" s="15"/>
      <c r="AH183" s="78">
        <v>735</v>
      </c>
    </row>
    <row r="184" spans="1:34" ht="12.75" customHeight="1">
      <c r="A184" s="4"/>
      <c r="B184" s="4"/>
      <c r="C184" s="4"/>
      <c r="D184" s="6"/>
      <c r="E184" s="2"/>
      <c r="F184" s="5"/>
      <c r="G184" s="5"/>
      <c r="H184" s="7"/>
      <c r="I184" s="8"/>
      <c r="J184" s="8"/>
      <c r="K184" s="8"/>
      <c r="L184" s="9"/>
      <c r="M184" s="15"/>
      <c r="P184" s="15"/>
      <c r="AH184" s="78">
        <v>740</v>
      </c>
    </row>
    <row r="185" spans="1:34" ht="12.75" customHeight="1">
      <c r="A185" s="4"/>
      <c r="B185" s="4"/>
      <c r="C185" s="4"/>
      <c r="D185" s="6"/>
      <c r="E185" s="2"/>
      <c r="F185" s="5"/>
      <c r="G185" s="5"/>
      <c r="H185" s="7"/>
      <c r="I185" s="8"/>
      <c r="J185" s="8"/>
      <c r="K185" s="8"/>
      <c r="L185" s="5"/>
      <c r="M185" s="18"/>
      <c r="P185" s="18"/>
      <c r="AH185" s="78">
        <v>745</v>
      </c>
    </row>
    <row r="186" spans="1:34" ht="12.75">
      <c r="A186" s="4"/>
      <c r="B186" s="4"/>
      <c r="C186" s="4"/>
      <c r="D186" s="6"/>
      <c r="E186" s="2"/>
      <c r="F186" s="5"/>
      <c r="G186" s="5"/>
      <c r="H186" s="7"/>
      <c r="I186" s="8"/>
      <c r="J186" s="8"/>
      <c r="K186" s="8"/>
      <c r="L186" s="5"/>
      <c r="M186" s="9"/>
      <c r="P186" s="9"/>
      <c r="AH186" s="78">
        <v>750</v>
      </c>
    </row>
    <row r="187" spans="1:34" ht="12.75">
      <c r="A187" s="4"/>
      <c r="B187" s="4"/>
      <c r="C187" s="4"/>
      <c r="D187" s="6"/>
      <c r="E187" s="2"/>
      <c r="F187" s="5"/>
      <c r="G187" s="5"/>
      <c r="H187" s="7"/>
      <c r="I187" s="8"/>
      <c r="J187" s="8"/>
      <c r="K187" s="8"/>
      <c r="L187" s="10"/>
      <c r="M187" s="5"/>
      <c r="P187" s="5"/>
      <c r="AH187" s="78">
        <v>755</v>
      </c>
    </row>
    <row r="188" spans="1:34" ht="12.75">
      <c r="A188" s="4"/>
      <c r="B188" s="4"/>
      <c r="C188" s="4"/>
      <c r="D188" s="6"/>
      <c r="E188" s="2"/>
      <c r="F188" s="5"/>
      <c r="G188" s="5"/>
      <c r="H188" s="7"/>
      <c r="I188" s="8"/>
      <c r="J188" s="8"/>
      <c r="K188" s="8"/>
      <c r="L188" s="5"/>
      <c r="M188" s="5"/>
      <c r="P188" s="5"/>
      <c r="AH188" s="78">
        <v>760</v>
      </c>
    </row>
    <row r="189" spans="1:34" ht="12.75" customHeight="1">
      <c r="A189" s="4"/>
      <c r="B189" s="4"/>
      <c r="C189" s="4"/>
      <c r="D189" s="6"/>
      <c r="E189" s="2"/>
      <c r="F189" s="5"/>
      <c r="G189" s="5"/>
      <c r="H189" s="7"/>
      <c r="I189" s="8"/>
      <c r="J189" s="8"/>
      <c r="K189" s="8"/>
      <c r="L189" s="10"/>
      <c r="M189" s="2"/>
      <c r="P189" s="2"/>
      <c r="AH189" s="78">
        <v>765</v>
      </c>
    </row>
    <row r="190" spans="1:34" ht="12.75">
      <c r="A190" s="4"/>
      <c r="B190" s="4"/>
      <c r="C190" s="4"/>
      <c r="D190" s="6"/>
      <c r="E190" s="2"/>
      <c r="F190" s="5"/>
      <c r="G190" s="5"/>
      <c r="H190" s="7"/>
      <c r="I190" s="8"/>
      <c r="J190" s="8"/>
      <c r="K190" s="8"/>
      <c r="L190" s="5"/>
      <c r="M190" s="5"/>
      <c r="P190" s="5"/>
      <c r="AH190" s="78">
        <v>770</v>
      </c>
    </row>
    <row r="191" spans="1:34" ht="12.75" customHeight="1">
      <c r="A191" s="4"/>
      <c r="B191" s="4"/>
      <c r="C191" s="4"/>
      <c r="D191" s="6"/>
      <c r="E191" s="2"/>
      <c r="F191" s="5"/>
      <c r="G191" s="5"/>
      <c r="H191" s="7"/>
      <c r="I191" s="8"/>
      <c r="J191" s="8">
        <f>IF(H191=0,0,K190)</f>
        <v>0</v>
      </c>
      <c r="K191" s="12"/>
      <c r="L191" s="10"/>
      <c r="M191" s="2"/>
      <c r="P191" s="2"/>
      <c r="AH191" s="78">
        <v>775</v>
      </c>
    </row>
    <row r="192" spans="13:34" ht="12.75">
      <c r="M192" s="5"/>
      <c r="P192" s="5"/>
      <c r="AH192" s="78">
        <v>780</v>
      </c>
    </row>
    <row r="193" spans="13:34" ht="12.75" customHeight="1">
      <c r="M193" s="2"/>
      <c r="P193" s="2"/>
      <c r="AH193" s="78">
        <v>785</v>
      </c>
    </row>
    <row r="194" ht="12.75">
      <c r="AH194" s="78">
        <v>790</v>
      </c>
    </row>
    <row r="195" ht="12.75">
      <c r="AH195" s="78">
        <v>795</v>
      </c>
    </row>
    <row r="196" ht="12.75">
      <c r="AH196" s="78">
        <v>800</v>
      </c>
    </row>
    <row r="197" ht="12.75">
      <c r="AH197" s="78">
        <v>805</v>
      </c>
    </row>
    <row r="198" ht="12.75">
      <c r="AH198" s="78">
        <v>810</v>
      </c>
    </row>
    <row r="199" ht="12.75">
      <c r="AH199" s="78">
        <v>815</v>
      </c>
    </row>
    <row r="200" ht="12.75">
      <c r="AH200" s="78">
        <v>820</v>
      </c>
    </row>
    <row r="201" ht="12.75">
      <c r="AH201" s="78">
        <v>825</v>
      </c>
    </row>
    <row r="202" ht="12.75">
      <c r="AH202" s="78">
        <v>830</v>
      </c>
    </row>
    <row r="203" ht="12.75">
      <c r="AH203" s="78">
        <v>835</v>
      </c>
    </row>
    <row r="204" ht="12.75">
      <c r="AH204" s="78">
        <v>840</v>
      </c>
    </row>
    <row r="205" ht="12.75">
      <c r="AH205" s="78">
        <v>845</v>
      </c>
    </row>
    <row r="206" ht="12.75">
      <c r="AH206" s="78">
        <v>850</v>
      </c>
    </row>
    <row r="207" ht="12.75">
      <c r="AH207" s="78">
        <v>855</v>
      </c>
    </row>
    <row r="208" ht="12.75">
      <c r="AH208" s="78">
        <v>860</v>
      </c>
    </row>
    <row r="209" ht="12.75">
      <c r="AH209" s="78">
        <v>865</v>
      </c>
    </row>
    <row r="210" ht="12.75">
      <c r="AH210" s="78">
        <v>870</v>
      </c>
    </row>
    <row r="211" ht="12.75">
      <c r="AH211" s="78">
        <v>875</v>
      </c>
    </row>
    <row r="212" ht="12.75">
      <c r="AH212" s="78">
        <v>880</v>
      </c>
    </row>
    <row r="213" ht="12.75">
      <c r="AH213" s="78">
        <v>885</v>
      </c>
    </row>
    <row r="214" ht="12.75">
      <c r="AH214" s="78">
        <v>890</v>
      </c>
    </row>
    <row r="215" ht="12.75">
      <c r="AH215" s="78">
        <v>895</v>
      </c>
    </row>
    <row r="216" ht="12.75">
      <c r="AH216" s="78">
        <v>900</v>
      </c>
    </row>
    <row r="217" ht="12.75">
      <c r="AH217" s="78">
        <v>905</v>
      </c>
    </row>
    <row r="218" ht="12.75">
      <c r="AH218" s="78">
        <v>910</v>
      </c>
    </row>
    <row r="219" ht="12.75">
      <c r="AH219" s="78">
        <v>915</v>
      </c>
    </row>
    <row r="220" ht="12.75">
      <c r="AH220" s="78">
        <v>920</v>
      </c>
    </row>
    <row r="221" ht="12.75">
      <c r="AH221" s="78">
        <v>925</v>
      </c>
    </row>
    <row r="222" ht="12.75">
      <c r="AH222" s="78">
        <v>930</v>
      </c>
    </row>
    <row r="223" ht="12.75">
      <c r="AH223" s="78">
        <v>935</v>
      </c>
    </row>
    <row r="224" ht="12.75">
      <c r="AH224" s="78">
        <v>940</v>
      </c>
    </row>
    <row r="225" ht="12.75">
      <c r="AH225" s="78">
        <v>945</v>
      </c>
    </row>
    <row r="226" ht="12.75">
      <c r="AH226" s="78">
        <v>950</v>
      </c>
    </row>
    <row r="227" ht="12.75">
      <c r="AH227" s="78">
        <v>955</v>
      </c>
    </row>
    <row r="228" ht="12.75">
      <c r="AH228" s="78">
        <v>960</v>
      </c>
    </row>
    <row r="229" ht="12.75">
      <c r="AH229" s="78">
        <v>965</v>
      </c>
    </row>
    <row r="230" ht="12.75">
      <c r="AH230" s="78">
        <v>970</v>
      </c>
    </row>
    <row r="231" ht="12.75">
      <c r="AH231" s="78">
        <v>975</v>
      </c>
    </row>
    <row r="232" ht="12.75">
      <c r="AH232" s="78">
        <v>980</v>
      </c>
    </row>
    <row r="233" ht="12.75">
      <c r="AH233" s="78">
        <v>985</v>
      </c>
    </row>
    <row r="234" ht="12.75">
      <c r="AH234" s="78">
        <v>990</v>
      </c>
    </row>
    <row r="235" ht="12.75">
      <c r="AH235" s="78">
        <v>995</v>
      </c>
    </row>
    <row r="236" ht="12.75">
      <c r="AH236" s="78">
        <v>1000</v>
      </c>
    </row>
    <row r="237" ht="12.75">
      <c r="AH237" s="78">
        <v>1005</v>
      </c>
    </row>
    <row r="238" ht="12.75">
      <c r="AH238" s="78">
        <v>1010</v>
      </c>
    </row>
    <row r="239" ht="12.75">
      <c r="AH239" s="78">
        <v>1015</v>
      </c>
    </row>
    <row r="240" ht="12.75">
      <c r="AH240" s="78">
        <v>1020</v>
      </c>
    </row>
    <row r="241" ht="12.75">
      <c r="AH241" s="78">
        <v>1025</v>
      </c>
    </row>
    <row r="242" ht="12.75">
      <c r="AH242" s="78">
        <v>1030</v>
      </c>
    </row>
    <row r="243" ht="12.75">
      <c r="AH243" s="78">
        <v>1035</v>
      </c>
    </row>
    <row r="244" ht="12.75">
      <c r="AH244" s="78">
        <v>1040</v>
      </c>
    </row>
    <row r="245" ht="12.75">
      <c r="AH245" s="78">
        <v>1045</v>
      </c>
    </row>
    <row r="246" ht="12.75">
      <c r="AH246" s="78">
        <v>1050</v>
      </c>
    </row>
    <row r="247" ht="12.75">
      <c r="AH247" s="78">
        <v>1055</v>
      </c>
    </row>
    <row r="248" ht="12.75">
      <c r="AH248" s="78">
        <v>1060</v>
      </c>
    </row>
    <row r="249" ht="12.75">
      <c r="AH249" s="78">
        <v>1065</v>
      </c>
    </row>
    <row r="250" ht="12.75">
      <c r="AH250" s="78">
        <v>1070</v>
      </c>
    </row>
    <row r="251" ht="12.75">
      <c r="AH251" s="78">
        <v>1075</v>
      </c>
    </row>
    <row r="252" ht="12.75">
      <c r="AH252" s="78">
        <v>1080</v>
      </c>
    </row>
    <row r="253" ht="12.75">
      <c r="AH253" s="78">
        <v>1085</v>
      </c>
    </row>
    <row r="254" ht="12.75">
      <c r="AH254" s="78">
        <v>1090</v>
      </c>
    </row>
    <row r="255" ht="12.75">
      <c r="AH255" s="78">
        <v>1095</v>
      </c>
    </row>
    <row r="256" ht="12.75">
      <c r="AH256" s="78">
        <v>1100</v>
      </c>
    </row>
    <row r="257" ht="12.75">
      <c r="AH257" s="78">
        <v>1105</v>
      </c>
    </row>
    <row r="258" ht="12.75">
      <c r="AH258" s="78">
        <v>1110</v>
      </c>
    </row>
    <row r="259" ht="12.75">
      <c r="AH259" s="78">
        <v>1115</v>
      </c>
    </row>
    <row r="260" ht="12.75">
      <c r="AH260" s="78">
        <v>1120</v>
      </c>
    </row>
    <row r="261" ht="12.75">
      <c r="AH261" s="78">
        <v>1125</v>
      </c>
    </row>
    <row r="262" ht="12.75">
      <c r="AH262" s="78">
        <v>1130</v>
      </c>
    </row>
    <row r="263" ht="12.75">
      <c r="AH263" s="78">
        <v>1135</v>
      </c>
    </row>
    <row r="264" ht="12.75">
      <c r="AH264" s="78">
        <v>1140</v>
      </c>
    </row>
    <row r="265" ht="12.75">
      <c r="AH265" s="78">
        <v>1145</v>
      </c>
    </row>
    <row r="266" ht="12.75">
      <c r="AH266" s="78">
        <v>1150</v>
      </c>
    </row>
    <row r="267" ht="12.75">
      <c r="AH267" s="78">
        <v>1155</v>
      </c>
    </row>
    <row r="268" ht="12.75">
      <c r="AH268" s="78">
        <v>1160</v>
      </c>
    </row>
    <row r="269" ht="12.75">
      <c r="AH269" s="78">
        <v>1165</v>
      </c>
    </row>
    <row r="270" ht="12.75">
      <c r="AH270" s="78">
        <v>1170</v>
      </c>
    </row>
    <row r="271" ht="12.75">
      <c r="AH271" s="78">
        <v>1175</v>
      </c>
    </row>
    <row r="272" ht="12.75">
      <c r="AH272" s="78">
        <v>1180</v>
      </c>
    </row>
    <row r="273" ht="12.75">
      <c r="AH273" s="78">
        <v>1185</v>
      </c>
    </row>
    <row r="274" ht="12.75">
      <c r="AH274" s="78">
        <v>1190</v>
      </c>
    </row>
    <row r="275" ht="12.75">
      <c r="AH275" s="78">
        <v>1195</v>
      </c>
    </row>
    <row r="276" ht="12.75">
      <c r="AH276" s="78">
        <v>1200</v>
      </c>
    </row>
    <row r="277" ht="12.75">
      <c r="AH277" s="78">
        <v>1205</v>
      </c>
    </row>
    <row r="278" ht="12.75">
      <c r="AH278" s="78">
        <v>1210</v>
      </c>
    </row>
    <row r="279" ht="12.75">
      <c r="AH279" s="78">
        <v>1215</v>
      </c>
    </row>
    <row r="280" ht="12.75">
      <c r="AH280" s="78">
        <v>1220</v>
      </c>
    </row>
    <row r="281" ht="12.75">
      <c r="AH281" s="78">
        <v>1225</v>
      </c>
    </row>
    <row r="282" ht="12.75">
      <c r="AH282" s="78">
        <v>1230</v>
      </c>
    </row>
    <row r="283" ht="12.75">
      <c r="AH283" s="78">
        <v>1235</v>
      </c>
    </row>
    <row r="284" ht="12.75">
      <c r="AH284" s="78">
        <v>1240</v>
      </c>
    </row>
    <row r="285" ht="12.75">
      <c r="AH285" s="78">
        <v>1245</v>
      </c>
    </row>
    <row r="286" ht="12.75">
      <c r="AH286" s="78">
        <v>1250</v>
      </c>
    </row>
    <row r="287" ht="12.75">
      <c r="AH287" s="78">
        <v>1255</v>
      </c>
    </row>
    <row r="288" ht="12.75">
      <c r="AH288" s="78">
        <v>1260</v>
      </c>
    </row>
    <row r="289" ht="12.75">
      <c r="AH289" s="78">
        <v>1265</v>
      </c>
    </row>
    <row r="290" ht="12.75">
      <c r="AH290" s="78">
        <v>1270</v>
      </c>
    </row>
    <row r="291" ht="12.75">
      <c r="AH291" s="78">
        <v>1275</v>
      </c>
    </row>
    <row r="292" ht="12.75">
      <c r="AH292" s="78">
        <v>1280</v>
      </c>
    </row>
    <row r="293" ht="12.75">
      <c r="AH293" s="78">
        <v>1285</v>
      </c>
    </row>
    <row r="294" ht="12.75">
      <c r="AH294" s="78">
        <v>1290</v>
      </c>
    </row>
    <row r="295" ht="12.75">
      <c r="AH295" s="78">
        <v>1295</v>
      </c>
    </row>
    <row r="296" ht="12.75">
      <c r="AH296" s="78">
        <v>1300</v>
      </c>
    </row>
    <row r="297" ht="12.75">
      <c r="AH297" s="78">
        <v>1305</v>
      </c>
    </row>
    <row r="298" ht="12.75">
      <c r="AH298" s="78">
        <v>1310</v>
      </c>
    </row>
    <row r="299" ht="12.75">
      <c r="AH299" s="78">
        <v>1315</v>
      </c>
    </row>
    <row r="300" ht="12.75">
      <c r="AH300" s="78">
        <v>1320</v>
      </c>
    </row>
    <row r="301" ht="12.75">
      <c r="AH301" s="78">
        <v>1325</v>
      </c>
    </row>
    <row r="302" ht="12.75">
      <c r="AH302" s="78">
        <v>1330</v>
      </c>
    </row>
    <row r="303" ht="12.75">
      <c r="AH303" s="78">
        <v>1335</v>
      </c>
    </row>
    <row r="304" ht="12.75">
      <c r="AH304" s="78">
        <v>1340</v>
      </c>
    </row>
    <row r="305" ht="12.75">
      <c r="AH305" s="78">
        <v>1345</v>
      </c>
    </row>
    <row r="306" ht="12.75">
      <c r="AH306" s="78">
        <v>1350</v>
      </c>
    </row>
    <row r="307" ht="12.75">
      <c r="AH307" s="78">
        <v>1355</v>
      </c>
    </row>
    <row r="308" ht="12.75">
      <c r="AH308" s="78">
        <v>1360</v>
      </c>
    </row>
    <row r="309" ht="12.75">
      <c r="AH309" s="78">
        <v>1365</v>
      </c>
    </row>
    <row r="310" ht="12.75">
      <c r="AH310" s="78">
        <v>1370</v>
      </c>
    </row>
    <row r="311" ht="12.75">
      <c r="AH311" s="78">
        <v>1375</v>
      </c>
    </row>
    <row r="312" ht="12.75">
      <c r="AH312" s="78">
        <v>1380</v>
      </c>
    </row>
    <row r="313" ht="12.75">
      <c r="AH313" s="78">
        <v>1385</v>
      </c>
    </row>
    <row r="314" ht="12.75">
      <c r="AH314" s="78">
        <v>1390</v>
      </c>
    </row>
    <row r="315" ht="12.75">
      <c r="AH315" s="78">
        <v>1395</v>
      </c>
    </row>
    <row r="316" ht="12.75">
      <c r="AH316" s="78">
        <v>1400</v>
      </c>
    </row>
    <row r="317" ht="12.75">
      <c r="AH317" s="78">
        <v>1405</v>
      </c>
    </row>
    <row r="318" ht="12.75">
      <c r="AH318" s="78">
        <v>1410</v>
      </c>
    </row>
    <row r="319" ht="12.75">
      <c r="AH319" s="78">
        <v>1415</v>
      </c>
    </row>
    <row r="320" ht="12.75">
      <c r="AH320" s="78">
        <v>1420</v>
      </c>
    </row>
    <row r="321" ht="12.75">
      <c r="AH321" s="78">
        <v>1425</v>
      </c>
    </row>
    <row r="322" ht="12.75">
      <c r="AH322" s="78">
        <v>1430</v>
      </c>
    </row>
    <row r="323" ht="12.75">
      <c r="AH323" s="78">
        <v>1435</v>
      </c>
    </row>
    <row r="324" ht="12.75">
      <c r="AH324" s="78">
        <v>1440</v>
      </c>
    </row>
    <row r="325" ht="12.75">
      <c r="AH325" s="78">
        <v>1445</v>
      </c>
    </row>
    <row r="326" ht="12.75">
      <c r="AH326" s="78">
        <v>1450</v>
      </c>
    </row>
    <row r="327" ht="12.75">
      <c r="AH327" s="78">
        <v>1455</v>
      </c>
    </row>
    <row r="328" ht="12.75">
      <c r="AH328" s="78">
        <v>1460</v>
      </c>
    </row>
    <row r="329" ht="12.75">
      <c r="AH329" s="78">
        <v>1465</v>
      </c>
    </row>
    <row r="330" ht="12.75">
      <c r="AH330" s="78">
        <v>1470</v>
      </c>
    </row>
    <row r="331" ht="12.75">
      <c r="AH331" s="78">
        <v>1475</v>
      </c>
    </row>
    <row r="332" ht="12.75">
      <c r="AH332" s="78">
        <v>1480</v>
      </c>
    </row>
    <row r="333" ht="12.75">
      <c r="AH333" s="78">
        <v>1485</v>
      </c>
    </row>
    <row r="334" ht="12.75">
      <c r="AH334" s="78">
        <v>1490</v>
      </c>
    </row>
    <row r="335" ht="12.75">
      <c r="AH335" s="78">
        <v>1495</v>
      </c>
    </row>
    <row r="336" ht="12.75">
      <c r="AH336" s="78">
        <v>1500</v>
      </c>
    </row>
    <row r="337" ht="12.75">
      <c r="AH337" s="78">
        <v>1505</v>
      </c>
    </row>
    <row r="338" ht="12.75">
      <c r="AH338" s="78">
        <v>1510</v>
      </c>
    </row>
    <row r="339" ht="12.75">
      <c r="AH339" s="78">
        <v>1515</v>
      </c>
    </row>
    <row r="340" ht="12.75">
      <c r="AH340" s="78">
        <v>1520</v>
      </c>
    </row>
    <row r="341" ht="12.75">
      <c r="AH341" s="78">
        <v>1525</v>
      </c>
    </row>
    <row r="342" ht="12.75">
      <c r="AH342" s="78">
        <v>1530</v>
      </c>
    </row>
    <row r="343" ht="12.75">
      <c r="AH343" s="78">
        <v>1535</v>
      </c>
    </row>
    <row r="344" ht="12.75">
      <c r="AH344" s="78">
        <v>1540</v>
      </c>
    </row>
    <row r="345" ht="12.75">
      <c r="AH345" s="78">
        <v>1545</v>
      </c>
    </row>
    <row r="346" ht="12.75">
      <c r="AH346" s="78">
        <v>1550</v>
      </c>
    </row>
    <row r="347" ht="12.75">
      <c r="AH347" s="78">
        <v>1555</v>
      </c>
    </row>
    <row r="348" ht="12.75">
      <c r="AH348" s="78">
        <v>1560</v>
      </c>
    </row>
    <row r="349" ht="12.75">
      <c r="AH349" s="78">
        <v>1565</v>
      </c>
    </row>
    <row r="350" ht="12.75">
      <c r="AH350" s="78">
        <v>1570</v>
      </c>
    </row>
    <row r="351" ht="12.75">
      <c r="AH351" s="78">
        <v>1575</v>
      </c>
    </row>
    <row r="352" ht="12.75">
      <c r="AH352" s="78">
        <v>1580</v>
      </c>
    </row>
    <row r="353" ht="12.75">
      <c r="AH353" s="78">
        <v>1585</v>
      </c>
    </row>
    <row r="354" ht="12.75">
      <c r="AH354" s="78">
        <v>1590</v>
      </c>
    </row>
    <row r="355" ht="12.75">
      <c r="AH355" s="78">
        <v>1595</v>
      </c>
    </row>
    <row r="356" ht="12.75">
      <c r="AH356" s="78">
        <v>1600</v>
      </c>
    </row>
    <row r="357" ht="12.75">
      <c r="AH357" s="78">
        <v>1605</v>
      </c>
    </row>
    <row r="358" ht="12.75">
      <c r="AH358" s="78">
        <v>1610</v>
      </c>
    </row>
    <row r="359" ht="12.75">
      <c r="AH359" s="78">
        <v>1615</v>
      </c>
    </row>
    <row r="360" ht="12.75">
      <c r="AH360" s="78">
        <v>1620</v>
      </c>
    </row>
    <row r="361" ht="12.75">
      <c r="AH361" s="78">
        <v>1625</v>
      </c>
    </row>
    <row r="362" ht="12.75">
      <c r="AH362" s="78">
        <v>1630</v>
      </c>
    </row>
    <row r="363" ht="12.75">
      <c r="AH363" s="78">
        <v>1635</v>
      </c>
    </row>
    <row r="364" ht="12.75">
      <c r="AH364" s="78">
        <v>1640</v>
      </c>
    </row>
    <row r="365" ht="12.75">
      <c r="AH365" s="78">
        <v>1645</v>
      </c>
    </row>
    <row r="366" ht="12.75">
      <c r="AH366" s="78">
        <v>1650</v>
      </c>
    </row>
    <row r="367" ht="12.75">
      <c r="AH367" s="78">
        <v>1655</v>
      </c>
    </row>
    <row r="368" ht="12.75">
      <c r="AH368" s="78">
        <v>1660</v>
      </c>
    </row>
    <row r="369" ht="12.75">
      <c r="AH369" s="78">
        <v>1665</v>
      </c>
    </row>
    <row r="370" ht="12.75">
      <c r="AH370" s="78">
        <v>1670</v>
      </c>
    </row>
    <row r="371" ht="12.75">
      <c r="AH371" s="78">
        <v>1675</v>
      </c>
    </row>
    <row r="372" ht="12.75">
      <c r="AH372" s="78">
        <v>1680</v>
      </c>
    </row>
    <row r="373" ht="12.75">
      <c r="AH373" s="78">
        <v>1685</v>
      </c>
    </row>
    <row r="374" ht="12.75">
      <c r="AH374" s="78">
        <v>1690</v>
      </c>
    </row>
    <row r="375" ht="12.75">
      <c r="AH375" s="78">
        <v>1695</v>
      </c>
    </row>
    <row r="376" ht="12.75">
      <c r="AH376" s="78">
        <v>1700</v>
      </c>
    </row>
    <row r="377" ht="12.75">
      <c r="AH377" s="78">
        <v>1705</v>
      </c>
    </row>
    <row r="378" ht="12.75">
      <c r="AH378" s="78">
        <v>1710</v>
      </c>
    </row>
    <row r="379" ht="12.75">
      <c r="AH379" s="78">
        <v>1715</v>
      </c>
    </row>
    <row r="380" ht="12.75">
      <c r="AH380" s="78">
        <v>1720</v>
      </c>
    </row>
    <row r="381" ht="12.75">
      <c r="AH381" s="78">
        <v>1725</v>
      </c>
    </row>
    <row r="382" ht="12.75">
      <c r="AH382" s="78">
        <v>1730</v>
      </c>
    </row>
    <row r="383" ht="12.75">
      <c r="AH383" s="78">
        <v>1735</v>
      </c>
    </row>
    <row r="384" ht="12.75">
      <c r="AH384" s="78">
        <v>1740</v>
      </c>
    </row>
    <row r="385" ht="12.75">
      <c r="AH385" s="78">
        <v>1745</v>
      </c>
    </row>
    <row r="386" ht="12.75">
      <c r="AH386" s="78">
        <v>1750</v>
      </c>
    </row>
    <row r="387" ht="12.75">
      <c r="AH387" s="78">
        <v>1755</v>
      </c>
    </row>
    <row r="388" ht="12.75">
      <c r="AH388" s="78">
        <v>1760</v>
      </c>
    </row>
    <row r="389" ht="12.75">
      <c r="AH389" s="78">
        <v>1765</v>
      </c>
    </row>
    <row r="390" ht="12.75">
      <c r="AH390" s="78">
        <v>1770</v>
      </c>
    </row>
    <row r="391" ht="12.75">
      <c r="AH391" s="78">
        <v>1775</v>
      </c>
    </row>
    <row r="392" ht="12.75">
      <c r="AH392" s="78">
        <v>1780</v>
      </c>
    </row>
    <row r="393" ht="12.75">
      <c r="AH393" s="78">
        <v>1785</v>
      </c>
    </row>
    <row r="394" ht="12.75">
      <c r="AH394" s="78">
        <v>1790</v>
      </c>
    </row>
    <row r="395" ht="12.75">
      <c r="AH395" s="78">
        <v>1795</v>
      </c>
    </row>
    <row r="396" ht="12.75">
      <c r="AH396" s="78">
        <v>1800</v>
      </c>
    </row>
    <row r="397" ht="12.75">
      <c r="AH397" s="78">
        <v>1805</v>
      </c>
    </row>
    <row r="398" ht="12.75">
      <c r="AH398" s="78">
        <v>1810</v>
      </c>
    </row>
    <row r="399" ht="12.75">
      <c r="AH399" s="78">
        <v>1815</v>
      </c>
    </row>
    <row r="400" ht="12.75">
      <c r="AH400" s="78">
        <v>1820</v>
      </c>
    </row>
    <row r="401" ht="12.75">
      <c r="AH401" s="78">
        <v>1825</v>
      </c>
    </row>
    <row r="402" ht="12.75">
      <c r="AH402" s="78">
        <v>1830</v>
      </c>
    </row>
    <row r="403" ht="12.75">
      <c r="AH403" s="78">
        <v>1835</v>
      </c>
    </row>
    <row r="404" ht="12.75">
      <c r="AH404" s="78">
        <v>1840</v>
      </c>
    </row>
    <row r="405" ht="12.75">
      <c r="AH405" s="78">
        <v>1845</v>
      </c>
    </row>
    <row r="406" ht="12.75">
      <c r="AH406" s="78">
        <v>1850</v>
      </c>
    </row>
    <row r="407" ht="12.75">
      <c r="AH407" s="78">
        <v>1855</v>
      </c>
    </row>
    <row r="408" ht="12.75">
      <c r="AH408" s="78">
        <v>1860</v>
      </c>
    </row>
    <row r="409" ht="12.75">
      <c r="AH409" s="78">
        <v>1865</v>
      </c>
    </row>
    <row r="410" ht="12.75">
      <c r="AH410" s="78">
        <v>1870</v>
      </c>
    </row>
    <row r="411" ht="12.75">
      <c r="AH411" s="78">
        <v>1875</v>
      </c>
    </row>
    <row r="412" ht="12.75">
      <c r="AH412" s="78">
        <v>1880</v>
      </c>
    </row>
    <row r="413" ht="12.75">
      <c r="AH413" s="78">
        <v>1885</v>
      </c>
    </row>
    <row r="414" ht="12.75">
      <c r="AH414" s="78">
        <v>1890</v>
      </c>
    </row>
    <row r="415" ht="12.75">
      <c r="AH415" s="78">
        <v>1895</v>
      </c>
    </row>
    <row r="416" ht="12.75">
      <c r="AH416" s="78">
        <v>1900</v>
      </c>
    </row>
    <row r="417" ht="12.75">
      <c r="AH417" s="78">
        <v>1905</v>
      </c>
    </row>
    <row r="418" ht="12.75">
      <c r="AH418" s="78">
        <v>1910</v>
      </c>
    </row>
    <row r="419" ht="12.75">
      <c r="AH419" s="78">
        <v>1915</v>
      </c>
    </row>
    <row r="420" ht="12.75">
      <c r="AH420" s="78">
        <v>1920</v>
      </c>
    </row>
    <row r="421" ht="12.75">
      <c r="AH421" s="78">
        <v>1925</v>
      </c>
    </row>
    <row r="422" ht="12.75">
      <c r="AH422" s="78">
        <v>1930</v>
      </c>
    </row>
    <row r="423" ht="12.75">
      <c r="AH423" s="78">
        <v>1935</v>
      </c>
    </row>
    <row r="424" ht="12.75">
      <c r="AH424" s="78">
        <v>1940</v>
      </c>
    </row>
    <row r="425" ht="12.75">
      <c r="AH425" s="78">
        <v>1945</v>
      </c>
    </row>
    <row r="426" ht="12.75">
      <c r="AH426" s="78">
        <v>1950</v>
      </c>
    </row>
    <row r="427" ht="12.75">
      <c r="AH427" s="78">
        <v>1955</v>
      </c>
    </row>
    <row r="428" ht="12.75">
      <c r="AH428" s="78">
        <v>1960</v>
      </c>
    </row>
    <row r="429" ht="12.75">
      <c r="AH429" s="78">
        <v>1965</v>
      </c>
    </row>
    <row r="430" ht="12.75">
      <c r="AH430" s="78">
        <v>1970</v>
      </c>
    </row>
    <row r="431" ht="12.75">
      <c r="AH431" s="78">
        <v>1975</v>
      </c>
    </row>
    <row r="432" ht="12.75">
      <c r="AH432" s="78">
        <v>1980</v>
      </c>
    </row>
    <row r="433" ht="12.75">
      <c r="AH433" s="78">
        <v>1985</v>
      </c>
    </row>
    <row r="434" ht="12.75">
      <c r="AH434" s="78">
        <v>1990</v>
      </c>
    </row>
    <row r="435" ht="12.75">
      <c r="AH435" s="78">
        <v>1995</v>
      </c>
    </row>
    <row r="436" ht="12.75">
      <c r="AH436" s="78">
        <v>2000</v>
      </c>
    </row>
  </sheetData>
  <sheetProtection password="E97E" sheet="1"/>
  <protectedRanges>
    <protectedRange sqref="A9:L32" name="Range1"/>
  </protectedRanges>
  <mergeCells count="17">
    <mergeCell ref="B5:J5"/>
    <mergeCell ref="B6:J6"/>
    <mergeCell ref="B7:J7"/>
    <mergeCell ref="A8:L8"/>
    <mergeCell ref="A1:L1"/>
    <mergeCell ref="A2:L2"/>
    <mergeCell ref="A3:L3"/>
    <mergeCell ref="B4:J4"/>
    <mergeCell ref="Z35:AG35"/>
    <mergeCell ref="A32:L32"/>
    <mergeCell ref="A33:G33"/>
    <mergeCell ref="H33:J33"/>
    <mergeCell ref="A35:G35"/>
    <mergeCell ref="H35:J35"/>
    <mergeCell ref="T35:Y35"/>
    <mergeCell ref="A34:G34"/>
    <mergeCell ref="H34:J34"/>
  </mergeCells>
  <conditionalFormatting sqref="K37:K90">
    <cfRule type="cellIs" priority="1" dxfId="0" operator="lessThan" stopIfTrue="1">
      <formula>$K$33</formula>
    </cfRule>
  </conditionalFormatting>
  <dataValidations count="7">
    <dataValidation type="list" allowBlank="1" showInputMessage="1" showErrorMessage="1" sqref="E37:E90">
      <formula1>"Gastite,Rigid"</formula1>
    </dataValidation>
    <dataValidation type="list" allowBlank="1" showInputMessage="1" showErrorMessage="1" sqref="D37:D90">
      <formula1>".5,.75,1,1.25,1.5,2,3,4"</formula1>
    </dataValidation>
    <dataValidation type="list" allowBlank="1" showInputMessage="1" showErrorMessage="1" sqref="B37:B90">
      <formula1>$N$35:$N$90</formula1>
    </dataValidation>
    <dataValidation type="list" allowBlank="1" showInputMessage="1" showErrorMessage="1" sqref="K33">
      <formula1>"5,5.5,6,6.5"</formula1>
    </dataValidation>
    <dataValidation type="list" allowBlank="1" showInputMessage="1" showErrorMessage="1" sqref="K34">
      <formula1>"6,7,8,9,10,11,12,13,14,28,56,140"</formula1>
    </dataValidation>
    <dataValidation type="list" allowBlank="1" showInputMessage="1" showErrorMessage="1" sqref="K35">
      <formula1>"7,8,9,10,11,12"</formula1>
    </dataValidation>
    <dataValidation type="whole" allowBlank="1" showInputMessage="1" showErrorMessage="1" errorTitle="Segment Length / Load" error="Enter whole numbers only." sqref="F37:G90">
      <formula1>0</formula1>
      <formula2>20000</formula2>
    </dataValidation>
  </dataValidations>
  <hyperlinks>
    <hyperlink ref="A2" r:id="rId1" display="www.gastite.com"/>
  </hyperlinks>
  <printOptions/>
  <pageMargins left="0.75" right="0.75" top="1" bottom="1" header="0.5" footer="0.5"/>
  <pageSetup orientation="portrait" paperSize="9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436"/>
  <sheetViews>
    <sheetView zoomScale="95" zoomScaleNormal="95" zoomScalePageLayoutView="0" workbookViewId="0" topLeftCell="A13">
      <selection activeCell="M11" sqref="M1:M16384"/>
    </sheetView>
  </sheetViews>
  <sheetFormatPr defaultColWidth="9.140625" defaultRowHeight="12.75"/>
  <cols>
    <col min="1" max="1" width="11.140625" style="0" customWidth="1"/>
    <col min="2" max="2" width="8.57421875" style="0" customWidth="1"/>
    <col min="3" max="3" width="15.57421875" style="0" customWidth="1"/>
    <col min="4" max="5" width="7.57421875" style="0" customWidth="1"/>
    <col min="6" max="6" width="9.7109375" style="0" customWidth="1"/>
    <col min="7" max="7" width="9.421875" style="0" customWidth="1"/>
    <col min="8" max="8" width="10.421875" style="0" customWidth="1"/>
    <col min="9" max="9" width="9.28125" style="0" customWidth="1"/>
    <col min="10" max="10" width="11.421875" style="0" customWidth="1"/>
    <col min="11" max="11" width="11.00390625" style="0" customWidth="1"/>
    <col min="12" max="12" width="30.421875" style="0" customWidth="1"/>
    <col min="13" max="13" width="2.28125" style="0" hidden="1" customWidth="1"/>
    <col min="14" max="14" width="3.7109375" style="50" hidden="1" customWidth="1"/>
    <col min="15" max="15" width="4.00390625" style="50" hidden="1" customWidth="1"/>
    <col min="16" max="16" width="2.421875" style="0" hidden="1" customWidth="1"/>
    <col min="17" max="17" width="5.7109375" style="39" hidden="1" customWidth="1"/>
    <col min="18" max="19" width="5.7109375" style="40" hidden="1" customWidth="1"/>
    <col min="20" max="33" width="5.7109375" style="41" hidden="1" customWidth="1"/>
    <col min="34" max="34" width="8.421875" style="0" hidden="1" customWidth="1"/>
    <col min="35" max="67" width="6.57421875" style="0" bestFit="1" customWidth="1"/>
    <col min="68" max="71" width="9.421875" style="0" bestFit="1" customWidth="1"/>
  </cols>
  <sheetData>
    <row r="1" spans="1:254" s="1" customFormat="1" ht="51.75" customHeight="1">
      <c r="A1" s="139" t="s">
        <v>100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1"/>
      <c r="M1" s="19"/>
      <c r="N1" s="50"/>
      <c r="O1" s="50"/>
      <c r="P1" s="19"/>
      <c r="Q1" s="41"/>
      <c r="R1" s="41"/>
      <c r="S1" s="41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9"/>
      <c r="BQ1" s="29"/>
      <c r="BR1" s="29"/>
      <c r="BS1" s="29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</row>
    <row r="2" spans="1:71" s="99" customFormat="1" ht="18">
      <c r="A2" s="145" t="s">
        <v>99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  <c r="M2" s="93"/>
      <c r="N2" s="94"/>
      <c r="O2" s="94"/>
      <c r="P2" s="93"/>
      <c r="Q2" s="95"/>
      <c r="R2" s="95"/>
      <c r="S2" s="95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8"/>
      <c r="BQ2" s="98"/>
      <c r="BR2" s="98"/>
      <c r="BS2" s="98"/>
    </row>
    <row r="3" spans="1:71" s="99" customFormat="1" ht="15.75">
      <c r="A3" s="142" t="s">
        <v>98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  <c r="M3" s="93"/>
      <c r="N3" s="94"/>
      <c r="O3" s="94"/>
      <c r="P3" s="93"/>
      <c r="Q3" s="95"/>
      <c r="R3" s="95"/>
      <c r="S3" s="95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8"/>
      <c r="BQ3" s="98"/>
      <c r="BR3" s="98"/>
      <c r="BS3" s="98"/>
    </row>
    <row r="4" spans="1:71" s="1" customFormat="1" ht="13.5">
      <c r="A4" s="100" t="s">
        <v>0</v>
      </c>
      <c r="B4" s="148"/>
      <c r="C4" s="149"/>
      <c r="D4" s="149"/>
      <c r="E4" s="149"/>
      <c r="F4" s="149"/>
      <c r="G4" s="149"/>
      <c r="H4" s="149"/>
      <c r="I4" s="149"/>
      <c r="J4" s="150"/>
      <c r="K4" s="101" t="s">
        <v>1</v>
      </c>
      <c r="L4" s="102"/>
      <c r="M4" s="21"/>
      <c r="N4" s="50"/>
      <c r="O4" s="50"/>
      <c r="P4" s="21"/>
      <c r="Q4" s="41"/>
      <c r="R4" s="41"/>
      <c r="S4" s="41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28"/>
      <c r="BQ4" s="28"/>
      <c r="BR4" s="28"/>
      <c r="BS4" s="28"/>
    </row>
    <row r="5" spans="1:71" s="1" customFormat="1" ht="13.5">
      <c r="A5" s="63" t="s">
        <v>2</v>
      </c>
      <c r="B5" s="135"/>
      <c r="C5" s="136"/>
      <c r="D5" s="136"/>
      <c r="E5" s="136"/>
      <c r="F5" s="136"/>
      <c r="G5" s="136"/>
      <c r="H5" s="136"/>
      <c r="I5" s="136"/>
      <c r="J5" s="137"/>
      <c r="K5" s="65" t="s">
        <v>34</v>
      </c>
      <c r="L5" s="60"/>
      <c r="M5" s="22"/>
      <c r="N5" s="50"/>
      <c r="O5" s="50"/>
      <c r="P5" s="22"/>
      <c r="Q5" s="41"/>
      <c r="R5" s="41"/>
      <c r="S5" s="41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28"/>
      <c r="BQ5" s="28"/>
      <c r="BR5" s="28"/>
      <c r="BS5" s="28"/>
    </row>
    <row r="6" spans="1:71" s="1" customFormat="1" ht="13.5">
      <c r="A6" s="64" t="s">
        <v>52</v>
      </c>
      <c r="B6" s="135"/>
      <c r="C6" s="136"/>
      <c r="D6" s="136"/>
      <c r="E6" s="136"/>
      <c r="F6" s="136"/>
      <c r="G6" s="136"/>
      <c r="H6" s="136"/>
      <c r="I6" s="136"/>
      <c r="J6" s="137"/>
      <c r="K6" s="65" t="s">
        <v>35</v>
      </c>
      <c r="L6" s="60"/>
      <c r="M6" s="20"/>
      <c r="N6" s="50"/>
      <c r="O6" s="50"/>
      <c r="P6" s="20"/>
      <c r="Q6" s="41"/>
      <c r="R6" s="41"/>
      <c r="S6" s="41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28"/>
      <c r="BQ6" s="28"/>
      <c r="BR6" s="28"/>
      <c r="BS6" s="28"/>
    </row>
    <row r="7" spans="1:71" s="1" customFormat="1" ht="13.5">
      <c r="A7" s="62" t="s">
        <v>3</v>
      </c>
      <c r="B7" s="138" t="s">
        <v>102</v>
      </c>
      <c r="C7" s="136"/>
      <c r="D7" s="136"/>
      <c r="E7" s="136"/>
      <c r="F7" s="136"/>
      <c r="G7" s="136"/>
      <c r="H7" s="136"/>
      <c r="I7" s="136"/>
      <c r="J7" s="137"/>
      <c r="K7" s="65" t="s">
        <v>36</v>
      </c>
      <c r="L7" s="60"/>
      <c r="M7" s="20"/>
      <c r="N7" s="50"/>
      <c r="O7" s="50"/>
      <c r="P7" s="20"/>
      <c r="Q7" s="41"/>
      <c r="R7" s="41"/>
      <c r="S7" s="41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28"/>
      <c r="BQ7" s="28"/>
      <c r="BR7" s="28"/>
      <c r="BS7" s="28"/>
    </row>
    <row r="8" spans="1:71" ht="18" customHeight="1">
      <c r="A8" s="151" t="s">
        <v>33</v>
      </c>
      <c r="B8" s="151"/>
      <c r="C8" s="151"/>
      <c r="D8" s="152"/>
      <c r="E8" s="152"/>
      <c r="F8" s="152"/>
      <c r="G8" s="152"/>
      <c r="H8" s="152"/>
      <c r="I8" s="152"/>
      <c r="J8" s="152"/>
      <c r="K8" s="152"/>
      <c r="L8" s="152"/>
      <c r="M8" s="23"/>
      <c r="P8" s="23"/>
      <c r="U8" s="39"/>
      <c r="V8" s="40"/>
      <c r="W8" s="40"/>
      <c r="X8" s="40"/>
      <c r="Y8" s="40"/>
      <c r="Z8" s="40"/>
      <c r="AA8" s="42"/>
      <c r="AB8" s="42"/>
      <c r="AC8" s="42"/>
      <c r="AD8" s="42"/>
      <c r="AE8" s="42"/>
      <c r="AF8" s="42"/>
      <c r="AG8" s="4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28"/>
      <c r="BQ8" s="28"/>
      <c r="BR8" s="28"/>
      <c r="BS8" s="28"/>
    </row>
    <row r="9" spans="1:71" ht="18" customHeight="1">
      <c r="A9" s="103"/>
      <c r="B9" s="104"/>
      <c r="C9" s="104"/>
      <c r="D9" s="105"/>
      <c r="E9" s="105"/>
      <c r="F9" s="105"/>
      <c r="G9" s="105"/>
      <c r="H9" s="105"/>
      <c r="I9" s="105"/>
      <c r="J9" s="105"/>
      <c r="K9" s="105"/>
      <c r="L9" s="106"/>
      <c r="M9" s="23"/>
      <c r="P9" s="23"/>
      <c r="U9" s="39"/>
      <c r="V9" s="40"/>
      <c r="W9" s="40"/>
      <c r="X9" s="40"/>
      <c r="Y9" s="40"/>
      <c r="Z9" s="40"/>
      <c r="AA9" s="42"/>
      <c r="AB9" s="42"/>
      <c r="AC9" s="42"/>
      <c r="AD9" s="42"/>
      <c r="AE9" s="42"/>
      <c r="AF9" s="42"/>
      <c r="AG9" s="4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28"/>
      <c r="BQ9" s="28"/>
      <c r="BR9" s="28"/>
      <c r="BS9" s="28"/>
    </row>
    <row r="10" spans="1:71" ht="18" customHeight="1">
      <c r="A10" s="107"/>
      <c r="B10" s="108"/>
      <c r="C10" s="108"/>
      <c r="D10" s="109"/>
      <c r="E10" s="109"/>
      <c r="F10" s="109"/>
      <c r="G10" s="109"/>
      <c r="H10" s="109"/>
      <c r="I10" s="109"/>
      <c r="J10" s="109"/>
      <c r="K10" s="109"/>
      <c r="L10" s="110"/>
      <c r="M10" s="23"/>
      <c r="P10" s="23"/>
      <c r="U10" s="39"/>
      <c r="V10" s="40"/>
      <c r="W10" s="40"/>
      <c r="X10" s="40"/>
      <c r="Y10" s="40"/>
      <c r="Z10" s="40"/>
      <c r="AA10" s="42"/>
      <c r="AB10" s="42"/>
      <c r="AC10" s="42"/>
      <c r="AD10" s="42"/>
      <c r="AE10" s="42"/>
      <c r="AF10" s="42"/>
      <c r="AG10" s="4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28"/>
      <c r="BQ10" s="28"/>
      <c r="BR10" s="28"/>
      <c r="BS10" s="28"/>
    </row>
    <row r="11" spans="1:71" ht="18" customHeight="1">
      <c r="A11" s="107"/>
      <c r="B11" s="108"/>
      <c r="C11" s="108"/>
      <c r="D11" s="109"/>
      <c r="E11" s="109"/>
      <c r="F11" s="109"/>
      <c r="G11" s="109"/>
      <c r="H11" s="109"/>
      <c r="I11" s="109"/>
      <c r="J11" s="109"/>
      <c r="K11" s="109"/>
      <c r="L11" s="110"/>
      <c r="M11" s="23"/>
      <c r="P11" s="23"/>
      <c r="U11" s="39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28"/>
      <c r="BQ11" s="28"/>
      <c r="BR11" s="28"/>
      <c r="BS11" s="28"/>
    </row>
    <row r="12" spans="1:71" ht="18" customHeight="1">
      <c r="A12" s="107"/>
      <c r="B12" s="108"/>
      <c r="C12" s="108"/>
      <c r="D12" s="109"/>
      <c r="E12" s="109"/>
      <c r="F12" s="109"/>
      <c r="G12" s="109"/>
      <c r="H12" s="109"/>
      <c r="I12" s="109"/>
      <c r="J12" s="109"/>
      <c r="K12" s="109"/>
      <c r="L12" s="110"/>
      <c r="M12" s="23"/>
      <c r="P12" s="23"/>
      <c r="U12" s="39"/>
      <c r="V12" s="40"/>
      <c r="W12" s="40"/>
      <c r="X12" s="40"/>
      <c r="Y12" s="40"/>
      <c r="Z12" s="40"/>
      <c r="AA12" s="42"/>
      <c r="AB12" s="42"/>
      <c r="AC12" s="42"/>
      <c r="AD12" s="42"/>
      <c r="AE12" s="42"/>
      <c r="AF12" s="42"/>
      <c r="AG12" s="4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28"/>
      <c r="BQ12" s="28"/>
      <c r="BR12" s="28"/>
      <c r="BS12" s="28"/>
    </row>
    <row r="13" spans="1:71" ht="18" customHeight="1">
      <c r="A13" s="107"/>
      <c r="B13" s="108"/>
      <c r="C13" s="108"/>
      <c r="D13" s="109"/>
      <c r="E13" s="109"/>
      <c r="F13" s="109"/>
      <c r="G13" s="109"/>
      <c r="H13" s="109"/>
      <c r="I13" s="109"/>
      <c r="J13" s="109"/>
      <c r="K13" s="109"/>
      <c r="L13" s="110"/>
      <c r="M13" s="23"/>
      <c r="P13" s="23"/>
      <c r="U13" s="39"/>
      <c r="V13" s="40"/>
      <c r="W13" s="40"/>
      <c r="X13" s="40"/>
      <c r="Y13" s="40"/>
      <c r="Z13" s="40"/>
      <c r="AA13" s="42"/>
      <c r="AB13" s="42"/>
      <c r="AC13" s="42"/>
      <c r="AD13" s="42"/>
      <c r="AE13" s="42"/>
      <c r="AF13" s="42"/>
      <c r="AG13" s="4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28"/>
      <c r="BQ13" s="28"/>
      <c r="BR13" s="28"/>
      <c r="BS13" s="28"/>
    </row>
    <row r="14" spans="1:71" ht="18" customHeight="1">
      <c r="A14" s="107"/>
      <c r="B14" s="108"/>
      <c r="C14" s="108"/>
      <c r="D14" s="109"/>
      <c r="E14" s="109"/>
      <c r="F14" s="109"/>
      <c r="G14" s="109"/>
      <c r="H14" s="109"/>
      <c r="I14" s="109"/>
      <c r="J14" s="109"/>
      <c r="K14" s="109"/>
      <c r="L14" s="110"/>
      <c r="M14" s="23"/>
      <c r="P14" s="23"/>
      <c r="U14" s="39"/>
      <c r="V14" s="40"/>
      <c r="W14" s="40"/>
      <c r="X14" s="40"/>
      <c r="Y14" s="40"/>
      <c r="Z14" s="40"/>
      <c r="AA14" s="42"/>
      <c r="AB14" s="42"/>
      <c r="AC14" s="42"/>
      <c r="AD14" s="42"/>
      <c r="AE14" s="42"/>
      <c r="AF14" s="42"/>
      <c r="AG14" s="4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28"/>
      <c r="BQ14" s="28"/>
      <c r="BR14" s="28"/>
      <c r="BS14" s="28"/>
    </row>
    <row r="15" spans="1:71" ht="18" customHeight="1">
      <c r="A15" s="107"/>
      <c r="B15" s="108"/>
      <c r="C15" s="108"/>
      <c r="D15" s="109"/>
      <c r="E15" s="109"/>
      <c r="F15" s="109"/>
      <c r="G15" s="109"/>
      <c r="H15" s="109"/>
      <c r="I15" s="109"/>
      <c r="J15" s="109"/>
      <c r="K15" s="109"/>
      <c r="L15" s="110"/>
      <c r="M15" s="23"/>
      <c r="P15" s="23"/>
      <c r="U15" s="39"/>
      <c r="V15" s="40"/>
      <c r="W15" s="40"/>
      <c r="X15" s="40"/>
      <c r="Y15" s="40"/>
      <c r="Z15" s="40"/>
      <c r="AA15" s="42"/>
      <c r="AB15" s="42"/>
      <c r="AC15" s="42"/>
      <c r="AD15" s="42"/>
      <c r="AE15" s="42"/>
      <c r="AF15" s="42"/>
      <c r="AG15" s="4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28"/>
      <c r="BQ15" s="28"/>
      <c r="BR15" s="28"/>
      <c r="BS15" s="28"/>
    </row>
    <row r="16" spans="1:71" ht="18" customHeight="1">
      <c r="A16" s="107"/>
      <c r="B16" s="108"/>
      <c r="C16" s="108"/>
      <c r="D16" s="109"/>
      <c r="E16" s="109"/>
      <c r="F16" s="109"/>
      <c r="G16" s="109"/>
      <c r="H16" s="109"/>
      <c r="I16" s="109"/>
      <c r="J16" s="109"/>
      <c r="K16" s="109"/>
      <c r="L16" s="110"/>
      <c r="M16" s="23"/>
      <c r="P16" s="23"/>
      <c r="U16" s="39"/>
      <c r="V16" s="40"/>
      <c r="W16" s="40"/>
      <c r="X16" s="40"/>
      <c r="Y16" s="40"/>
      <c r="Z16" s="40"/>
      <c r="AA16" s="42"/>
      <c r="AB16" s="42"/>
      <c r="AC16" s="42"/>
      <c r="AD16" s="42"/>
      <c r="AE16" s="42"/>
      <c r="AF16" s="42"/>
      <c r="AG16" s="4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28"/>
      <c r="BQ16" s="28"/>
      <c r="BR16" s="28"/>
      <c r="BS16" s="28"/>
    </row>
    <row r="17" spans="1:71" ht="18" customHeight="1">
      <c r="A17" s="107"/>
      <c r="B17" s="108"/>
      <c r="C17" s="108"/>
      <c r="D17" s="109"/>
      <c r="E17" s="109"/>
      <c r="F17" s="109"/>
      <c r="G17" s="109"/>
      <c r="H17" s="109"/>
      <c r="I17" s="109"/>
      <c r="J17" s="109"/>
      <c r="K17" s="109"/>
      <c r="L17" s="110"/>
      <c r="M17" s="23"/>
      <c r="P17" s="23"/>
      <c r="U17" s="39"/>
      <c r="V17" s="40"/>
      <c r="W17" s="40"/>
      <c r="X17" s="40"/>
      <c r="Y17" s="40"/>
      <c r="Z17" s="40"/>
      <c r="AA17" s="42"/>
      <c r="AB17" s="42"/>
      <c r="AC17" s="42"/>
      <c r="AD17" s="42"/>
      <c r="AE17" s="42"/>
      <c r="AF17" s="42"/>
      <c r="AG17" s="4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28"/>
      <c r="BQ17" s="28"/>
      <c r="BR17" s="28"/>
      <c r="BS17" s="28"/>
    </row>
    <row r="18" spans="1:71" ht="18" customHeight="1">
      <c r="A18" s="107"/>
      <c r="B18" s="108"/>
      <c r="C18" s="108"/>
      <c r="D18" s="109"/>
      <c r="E18" s="109"/>
      <c r="F18" s="109"/>
      <c r="G18" s="109"/>
      <c r="H18" s="109"/>
      <c r="I18" s="109"/>
      <c r="J18" s="109"/>
      <c r="K18" s="109"/>
      <c r="L18" s="110"/>
      <c r="M18" s="23"/>
      <c r="P18" s="23"/>
      <c r="U18" s="39"/>
      <c r="V18" s="40"/>
      <c r="W18" s="40"/>
      <c r="X18" s="40"/>
      <c r="Y18" s="40"/>
      <c r="Z18" s="40"/>
      <c r="AA18" s="42"/>
      <c r="AB18" s="42"/>
      <c r="AC18" s="42"/>
      <c r="AD18" s="42"/>
      <c r="AE18" s="42"/>
      <c r="AF18" s="42"/>
      <c r="AG18" s="4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28"/>
      <c r="BQ18" s="28"/>
      <c r="BR18" s="28"/>
      <c r="BS18" s="28"/>
    </row>
    <row r="19" spans="1:71" ht="18" customHeight="1">
      <c r="A19" s="107"/>
      <c r="B19" s="108"/>
      <c r="C19" s="108"/>
      <c r="D19" s="109"/>
      <c r="E19" s="109"/>
      <c r="F19" s="109"/>
      <c r="G19" s="109"/>
      <c r="H19" s="109"/>
      <c r="I19" s="109"/>
      <c r="J19" s="109"/>
      <c r="K19" s="109"/>
      <c r="L19" s="110"/>
      <c r="M19" s="23"/>
      <c r="P19" s="23"/>
      <c r="U19" s="39"/>
      <c r="V19" s="40"/>
      <c r="W19" s="40"/>
      <c r="X19" s="40"/>
      <c r="Y19" s="40"/>
      <c r="Z19" s="40"/>
      <c r="AA19" s="42"/>
      <c r="AB19" s="42"/>
      <c r="AC19" s="42"/>
      <c r="AD19" s="42"/>
      <c r="AE19" s="42"/>
      <c r="AF19" s="42"/>
      <c r="AG19" s="4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28"/>
      <c r="BQ19" s="28"/>
      <c r="BR19" s="28"/>
      <c r="BS19" s="28"/>
    </row>
    <row r="20" spans="1:71" ht="18" customHeight="1">
      <c r="A20" s="107"/>
      <c r="B20" s="108"/>
      <c r="C20" s="108"/>
      <c r="D20" s="109"/>
      <c r="E20" s="109"/>
      <c r="F20" s="109"/>
      <c r="G20" s="109"/>
      <c r="H20" s="109"/>
      <c r="I20" s="109"/>
      <c r="J20" s="109"/>
      <c r="K20" s="109"/>
      <c r="L20" s="110"/>
      <c r="M20" s="23"/>
      <c r="P20" s="23"/>
      <c r="U20" s="39"/>
      <c r="V20" s="40"/>
      <c r="W20" s="40"/>
      <c r="X20" s="40"/>
      <c r="Y20" s="40"/>
      <c r="Z20" s="40"/>
      <c r="AA20" s="42"/>
      <c r="AB20" s="42"/>
      <c r="AC20" s="42"/>
      <c r="AD20" s="42"/>
      <c r="AE20" s="42"/>
      <c r="AF20" s="42"/>
      <c r="AG20" s="4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28"/>
      <c r="BQ20" s="28"/>
      <c r="BR20" s="28"/>
      <c r="BS20" s="28"/>
    </row>
    <row r="21" spans="1:71" ht="18" customHeight="1">
      <c r="A21" s="107"/>
      <c r="B21" s="108"/>
      <c r="C21" s="108"/>
      <c r="D21" s="109"/>
      <c r="E21" s="109"/>
      <c r="F21" s="109"/>
      <c r="G21" s="109"/>
      <c r="H21" s="109"/>
      <c r="I21" s="109"/>
      <c r="J21" s="109"/>
      <c r="K21" s="109"/>
      <c r="L21" s="110"/>
      <c r="M21" s="23"/>
      <c r="P21" s="23"/>
      <c r="U21" s="39"/>
      <c r="V21" s="40"/>
      <c r="W21" s="40"/>
      <c r="X21" s="40"/>
      <c r="Y21" s="40"/>
      <c r="Z21" s="40"/>
      <c r="AA21" s="42"/>
      <c r="AB21" s="42"/>
      <c r="AC21" s="42"/>
      <c r="AD21" s="42"/>
      <c r="AE21" s="42"/>
      <c r="AF21" s="42"/>
      <c r="AG21" s="4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28"/>
      <c r="BQ21" s="28"/>
      <c r="BR21" s="28"/>
      <c r="BS21" s="28"/>
    </row>
    <row r="22" spans="1:71" ht="18" customHeight="1">
      <c r="A22" s="107"/>
      <c r="B22" s="108"/>
      <c r="C22" s="108"/>
      <c r="D22" s="109"/>
      <c r="E22" s="109"/>
      <c r="F22" s="109"/>
      <c r="G22" s="109"/>
      <c r="H22" s="109"/>
      <c r="I22" s="109"/>
      <c r="J22" s="109"/>
      <c r="K22" s="109"/>
      <c r="L22" s="110"/>
      <c r="M22" s="23"/>
      <c r="P22" s="23"/>
      <c r="U22" s="39"/>
      <c r="V22" s="40"/>
      <c r="W22" s="40"/>
      <c r="X22" s="40"/>
      <c r="Y22" s="40"/>
      <c r="Z22" s="40"/>
      <c r="AA22" s="42"/>
      <c r="AB22" s="42"/>
      <c r="AC22" s="42"/>
      <c r="AD22" s="42"/>
      <c r="AE22" s="42"/>
      <c r="AF22" s="42"/>
      <c r="AG22" s="4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28"/>
      <c r="BQ22" s="28"/>
      <c r="BR22" s="28"/>
      <c r="BS22" s="28"/>
    </row>
    <row r="23" spans="1:71" ht="18" customHeight="1">
      <c r="A23" s="107"/>
      <c r="B23" s="108"/>
      <c r="C23" s="108"/>
      <c r="D23" s="109"/>
      <c r="E23" s="109"/>
      <c r="F23" s="109"/>
      <c r="G23" s="109"/>
      <c r="H23" s="109"/>
      <c r="I23" s="109"/>
      <c r="J23" s="109"/>
      <c r="K23" s="109"/>
      <c r="L23" s="110"/>
      <c r="M23" s="23"/>
      <c r="P23" s="23"/>
      <c r="U23" s="39"/>
      <c r="V23" s="40"/>
      <c r="W23" s="40"/>
      <c r="X23" s="40"/>
      <c r="Y23" s="40"/>
      <c r="Z23" s="40"/>
      <c r="AA23" s="42"/>
      <c r="AB23" s="42"/>
      <c r="AC23" s="42"/>
      <c r="AD23" s="42"/>
      <c r="AE23" s="42"/>
      <c r="AF23" s="42"/>
      <c r="AG23" s="4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28"/>
      <c r="BQ23" s="28"/>
      <c r="BR23" s="28"/>
      <c r="BS23" s="28"/>
    </row>
    <row r="24" spans="1:71" ht="18" customHeight="1">
      <c r="A24" s="107"/>
      <c r="B24" s="108"/>
      <c r="C24" s="108"/>
      <c r="D24" s="109"/>
      <c r="E24" s="109"/>
      <c r="F24" s="109"/>
      <c r="G24" s="109"/>
      <c r="H24" s="109"/>
      <c r="I24" s="109"/>
      <c r="J24" s="109"/>
      <c r="K24" s="109"/>
      <c r="L24" s="110"/>
      <c r="M24" s="23"/>
      <c r="P24" s="23"/>
      <c r="U24" s="39"/>
      <c r="V24" s="40"/>
      <c r="W24" s="40"/>
      <c r="X24" s="40"/>
      <c r="Y24" s="40"/>
      <c r="Z24" s="40"/>
      <c r="AA24" s="42"/>
      <c r="AB24" s="42"/>
      <c r="AC24" s="42"/>
      <c r="AD24" s="42"/>
      <c r="AE24" s="42"/>
      <c r="AF24" s="42"/>
      <c r="AG24" s="4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28"/>
      <c r="BQ24" s="28"/>
      <c r="BR24" s="28"/>
      <c r="BS24" s="28"/>
    </row>
    <row r="25" spans="1:71" ht="18" customHeight="1">
      <c r="A25" s="107"/>
      <c r="B25" s="108"/>
      <c r="C25" s="108"/>
      <c r="D25" s="109"/>
      <c r="E25" s="109"/>
      <c r="F25" s="109"/>
      <c r="G25" s="109"/>
      <c r="H25" s="109"/>
      <c r="I25" s="109"/>
      <c r="J25" s="109"/>
      <c r="K25" s="109"/>
      <c r="L25" s="110"/>
      <c r="M25" s="23"/>
      <c r="P25" s="23"/>
      <c r="U25" s="39"/>
      <c r="V25" s="40"/>
      <c r="W25" s="40"/>
      <c r="X25" s="40"/>
      <c r="Y25" s="40"/>
      <c r="Z25" s="40"/>
      <c r="AA25" s="42"/>
      <c r="AB25" s="42"/>
      <c r="AC25" s="42"/>
      <c r="AD25" s="42"/>
      <c r="AE25" s="42"/>
      <c r="AF25" s="42"/>
      <c r="AG25" s="4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28"/>
      <c r="BQ25" s="28"/>
      <c r="BR25" s="28"/>
      <c r="BS25" s="28"/>
    </row>
    <row r="26" spans="1:71" ht="18" customHeight="1">
      <c r="A26" s="107"/>
      <c r="B26" s="108"/>
      <c r="C26" s="108"/>
      <c r="D26" s="109"/>
      <c r="E26" s="109"/>
      <c r="F26" s="109"/>
      <c r="G26" s="109"/>
      <c r="H26" s="109"/>
      <c r="I26" s="109"/>
      <c r="J26" s="109"/>
      <c r="K26" s="109"/>
      <c r="L26" s="110"/>
      <c r="M26" s="23"/>
      <c r="P26" s="23"/>
      <c r="U26" s="39"/>
      <c r="V26" s="40"/>
      <c r="W26" s="40"/>
      <c r="X26" s="40"/>
      <c r="Y26" s="40"/>
      <c r="Z26" s="40"/>
      <c r="AA26" s="42"/>
      <c r="AB26" s="42"/>
      <c r="AC26" s="42"/>
      <c r="AD26" s="42"/>
      <c r="AE26" s="42"/>
      <c r="AF26" s="42"/>
      <c r="AG26" s="4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28"/>
      <c r="BQ26" s="28"/>
      <c r="BR26" s="28"/>
      <c r="BS26" s="28"/>
    </row>
    <row r="27" spans="1:71" ht="18" customHeight="1">
      <c r="A27" s="107"/>
      <c r="B27" s="108"/>
      <c r="C27" s="108"/>
      <c r="D27" s="109"/>
      <c r="E27" s="109"/>
      <c r="F27" s="109"/>
      <c r="G27" s="109"/>
      <c r="H27" s="109"/>
      <c r="I27" s="109"/>
      <c r="J27" s="109"/>
      <c r="K27" s="109"/>
      <c r="L27" s="110"/>
      <c r="M27" s="23"/>
      <c r="P27" s="23"/>
      <c r="U27" s="39"/>
      <c r="V27" s="40"/>
      <c r="W27" s="40"/>
      <c r="X27" s="40"/>
      <c r="Y27" s="40"/>
      <c r="Z27" s="40"/>
      <c r="AA27" s="42"/>
      <c r="AB27" s="42"/>
      <c r="AC27" s="42"/>
      <c r="AD27" s="42"/>
      <c r="AE27" s="42"/>
      <c r="AF27" s="42"/>
      <c r="AG27" s="4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28"/>
      <c r="BQ27" s="28"/>
      <c r="BR27" s="28"/>
      <c r="BS27" s="28"/>
    </row>
    <row r="28" spans="1:71" ht="18" customHeight="1">
      <c r="A28" s="107"/>
      <c r="B28" s="108"/>
      <c r="C28" s="108"/>
      <c r="D28" s="109"/>
      <c r="E28" s="109"/>
      <c r="F28" s="109"/>
      <c r="G28" s="109"/>
      <c r="H28" s="109"/>
      <c r="I28" s="109"/>
      <c r="J28" s="109"/>
      <c r="K28" s="109"/>
      <c r="L28" s="110"/>
      <c r="M28" s="23"/>
      <c r="P28" s="23"/>
      <c r="U28" s="39"/>
      <c r="V28" s="40"/>
      <c r="W28" s="40"/>
      <c r="X28" s="40"/>
      <c r="Y28" s="40"/>
      <c r="Z28" s="40"/>
      <c r="AA28" s="42"/>
      <c r="AB28" s="42"/>
      <c r="AC28" s="42"/>
      <c r="AD28" s="42"/>
      <c r="AE28" s="42"/>
      <c r="AF28" s="42"/>
      <c r="AG28" s="4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28"/>
      <c r="BQ28" s="28"/>
      <c r="BR28" s="28"/>
      <c r="BS28" s="28"/>
    </row>
    <row r="29" spans="1:71" ht="18" customHeight="1">
      <c r="A29" s="107"/>
      <c r="B29" s="108"/>
      <c r="C29" s="108"/>
      <c r="D29" s="109"/>
      <c r="E29" s="109"/>
      <c r="F29" s="109"/>
      <c r="G29" s="109"/>
      <c r="H29" s="109"/>
      <c r="I29" s="109"/>
      <c r="J29" s="109"/>
      <c r="K29" s="109"/>
      <c r="L29" s="110"/>
      <c r="M29" s="23"/>
      <c r="P29" s="23"/>
      <c r="U29" s="39"/>
      <c r="V29" s="40"/>
      <c r="W29" s="40"/>
      <c r="X29" s="40"/>
      <c r="Y29" s="40"/>
      <c r="Z29" s="40"/>
      <c r="AA29" s="42"/>
      <c r="AB29" s="42"/>
      <c r="AC29" s="42"/>
      <c r="AD29" s="42"/>
      <c r="AE29" s="42"/>
      <c r="AF29" s="42"/>
      <c r="AG29" s="4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28"/>
      <c r="BQ29" s="28"/>
      <c r="BR29" s="28"/>
      <c r="BS29" s="28"/>
    </row>
    <row r="30" spans="1:71" ht="18" customHeight="1">
      <c r="A30" s="107"/>
      <c r="B30" s="108"/>
      <c r="C30" s="108"/>
      <c r="D30" s="109"/>
      <c r="E30" s="109"/>
      <c r="F30" s="109"/>
      <c r="G30" s="109"/>
      <c r="H30" s="109"/>
      <c r="I30" s="109"/>
      <c r="J30" s="109"/>
      <c r="K30" s="109"/>
      <c r="L30" s="110"/>
      <c r="M30" s="23"/>
      <c r="P30" s="23"/>
      <c r="U30" s="39"/>
      <c r="V30" s="40"/>
      <c r="W30" s="40"/>
      <c r="X30" s="40"/>
      <c r="Y30" s="40"/>
      <c r="Z30" s="40"/>
      <c r="AA30" s="42"/>
      <c r="AB30" s="42"/>
      <c r="AC30" s="42"/>
      <c r="AD30" s="42"/>
      <c r="AE30" s="42"/>
      <c r="AF30" s="42"/>
      <c r="AG30" s="4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28"/>
      <c r="BQ30" s="28"/>
      <c r="BR30" s="28"/>
      <c r="BS30" s="28"/>
    </row>
    <row r="31" spans="1:71" ht="18" customHeight="1">
      <c r="A31" s="107"/>
      <c r="B31" s="108"/>
      <c r="C31" s="108"/>
      <c r="D31" s="109"/>
      <c r="E31" s="109"/>
      <c r="F31" s="109"/>
      <c r="G31" s="109"/>
      <c r="H31" s="109"/>
      <c r="I31" s="109"/>
      <c r="J31" s="109"/>
      <c r="K31" s="109"/>
      <c r="L31" s="110"/>
      <c r="M31" s="23"/>
      <c r="P31" s="23"/>
      <c r="U31" s="39"/>
      <c r="V31" s="40"/>
      <c r="W31" s="40"/>
      <c r="X31" s="40"/>
      <c r="Y31" s="40"/>
      <c r="Z31" s="40"/>
      <c r="AA31" s="42"/>
      <c r="AB31" s="42"/>
      <c r="AC31" s="42"/>
      <c r="AD31" s="42"/>
      <c r="AE31" s="42"/>
      <c r="AF31" s="42"/>
      <c r="AG31" s="4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28"/>
      <c r="BQ31" s="28"/>
      <c r="BR31" s="28"/>
      <c r="BS31" s="28"/>
    </row>
    <row r="32" spans="1:71" ht="18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1"/>
      <c r="M32" s="23"/>
      <c r="P32" s="23"/>
      <c r="U32" s="39"/>
      <c r="V32" s="40"/>
      <c r="W32" s="40"/>
      <c r="X32" s="40"/>
      <c r="Y32" s="40"/>
      <c r="Z32" s="40"/>
      <c r="AA32" s="42"/>
      <c r="AB32" s="42"/>
      <c r="AC32" s="42"/>
      <c r="AD32" s="42"/>
      <c r="AE32" s="42"/>
      <c r="AF32" s="42"/>
      <c r="AG32" s="4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28"/>
      <c r="BQ32" s="28"/>
      <c r="BR32" s="28"/>
      <c r="BS32" s="28"/>
    </row>
    <row r="33" spans="1:71" s="34" customFormat="1" ht="12.75" customHeight="1">
      <c r="A33" s="156" t="s">
        <v>90</v>
      </c>
      <c r="B33" s="129"/>
      <c r="C33" s="129"/>
      <c r="D33" s="129"/>
      <c r="E33" s="129"/>
      <c r="F33" s="129"/>
      <c r="G33" s="130"/>
      <c r="H33" s="157" t="s">
        <v>84</v>
      </c>
      <c r="I33" s="157"/>
      <c r="J33" s="158"/>
      <c r="K33" s="58">
        <v>5</v>
      </c>
      <c r="L33" s="66" t="s">
        <v>47</v>
      </c>
      <c r="M33" s="35"/>
      <c r="N33" s="50"/>
      <c r="O33" s="50"/>
      <c r="P33" s="35"/>
      <c r="Q33" s="49"/>
      <c r="R33" s="50"/>
      <c r="S33" s="51"/>
      <c r="U33" s="52"/>
      <c r="V33" s="52"/>
      <c r="W33" s="52"/>
      <c r="X33" s="52"/>
      <c r="Y33" s="52"/>
      <c r="AA33" s="52"/>
      <c r="AB33" s="52"/>
      <c r="AC33" s="52"/>
      <c r="AD33" s="52"/>
      <c r="AE33" s="52"/>
      <c r="AF33" s="52"/>
      <c r="AG33" s="52"/>
      <c r="AH33" s="53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6"/>
      <c r="BQ33" s="36"/>
      <c r="BR33" s="36"/>
      <c r="BS33" s="36"/>
    </row>
    <row r="34" spans="1:71" ht="12.75" customHeight="1">
      <c r="A34" s="128" t="s">
        <v>85</v>
      </c>
      <c r="B34" s="129"/>
      <c r="C34" s="129"/>
      <c r="D34" s="129"/>
      <c r="E34" s="129"/>
      <c r="F34" s="129"/>
      <c r="G34" s="130"/>
      <c r="H34" s="133" t="s">
        <v>51</v>
      </c>
      <c r="I34" s="133"/>
      <c r="J34" s="134"/>
      <c r="K34" s="59">
        <v>7</v>
      </c>
      <c r="L34" s="57" t="s">
        <v>47</v>
      </c>
      <c r="M34" s="15"/>
      <c r="P34" s="15"/>
      <c r="Q34" s="50"/>
      <c r="R34" s="51"/>
      <c r="S34" s="51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54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ht="12.75" customHeight="1">
      <c r="A35" s="128" t="s">
        <v>94</v>
      </c>
      <c r="B35" s="129"/>
      <c r="C35" s="129"/>
      <c r="D35" s="129"/>
      <c r="E35" s="129"/>
      <c r="F35" s="129"/>
      <c r="G35" s="130"/>
      <c r="H35" s="133" t="s">
        <v>49</v>
      </c>
      <c r="I35" s="133"/>
      <c r="J35" s="134"/>
      <c r="K35" s="59"/>
      <c r="L35" s="57" t="s">
        <v>48</v>
      </c>
      <c r="M35" s="15"/>
      <c r="N35" s="56" t="s">
        <v>80</v>
      </c>
      <c r="O35" s="50">
        <f>K34</f>
        <v>7</v>
      </c>
      <c r="P35" s="15"/>
      <c r="Q35" s="50"/>
      <c r="R35" s="51"/>
      <c r="S35" s="51"/>
      <c r="T35" s="121" t="s">
        <v>37</v>
      </c>
      <c r="U35" s="121"/>
      <c r="V35" s="121"/>
      <c r="W35" s="121"/>
      <c r="X35" s="121"/>
      <c r="Y35" s="121"/>
      <c r="Z35" s="121" t="s">
        <v>32</v>
      </c>
      <c r="AA35" s="121"/>
      <c r="AB35" s="121"/>
      <c r="AC35" s="121"/>
      <c r="AD35" s="121"/>
      <c r="AE35" s="121"/>
      <c r="AF35" s="121"/>
      <c r="AG35" s="121"/>
      <c r="AH35" s="54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s="89" customFormat="1" ht="33.75">
      <c r="A36" s="90" t="s">
        <v>86</v>
      </c>
      <c r="B36" s="90" t="s">
        <v>89</v>
      </c>
      <c r="C36" s="90" t="s">
        <v>39</v>
      </c>
      <c r="D36" s="90" t="s">
        <v>81</v>
      </c>
      <c r="E36" s="90" t="s">
        <v>38</v>
      </c>
      <c r="F36" s="90" t="s">
        <v>87</v>
      </c>
      <c r="G36" s="90" t="s">
        <v>88</v>
      </c>
      <c r="H36" s="90" t="s">
        <v>91</v>
      </c>
      <c r="I36" s="91" t="s">
        <v>93</v>
      </c>
      <c r="J36" s="91" t="s">
        <v>82</v>
      </c>
      <c r="K36" s="91" t="s">
        <v>83</v>
      </c>
      <c r="L36" s="90" t="s">
        <v>50</v>
      </c>
      <c r="M36" s="86"/>
      <c r="N36" s="56" t="s">
        <v>92</v>
      </c>
      <c r="O36" s="50">
        <f>K35</f>
        <v>0</v>
      </c>
      <c r="P36" s="86"/>
      <c r="Q36" s="50" t="s">
        <v>37</v>
      </c>
      <c r="R36" s="51" t="s">
        <v>32</v>
      </c>
      <c r="S36" s="51"/>
      <c r="T36" s="49">
        <v>0.5</v>
      </c>
      <c r="U36" s="49">
        <v>0.75</v>
      </c>
      <c r="V36" s="49">
        <v>1</v>
      </c>
      <c r="W36" s="49">
        <v>1.25</v>
      </c>
      <c r="X36" s="49">
        <v>1.5</v>
      </c>
      <c r="Y36" s="49">
        <v>2</v>
      </c>
      <c r="Z36" s="49">
        <v>0.5</v>
      </c>
      <c r="AA36" s="49">
        <v>0.75</v>
      </c>
      <c r="AB36" s="49">
        <v>1</v>
      </c>
      <c r="AC36" s="49">
        <v>1.25</v>
      </c>
      <c r="AD36" s="49">
        <v>1.5</v>
      </c>
      <c r="AE36" s="49">
        <v>2</v>
      </c>
      <c r="AF36" s="49">
        <v>3</v>
      </c>
      <c r="AG36" s="49">
        <v>4</v>
      </c>
      <c r="AH36" s="87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</row>
    <row r="37" spans="1:71" ht="12.75">
      <c r="A37" s="67" t="s">
        <v>54</v>
      </c>
      <c r="B37" s="61" t="s">
        <v>80</v>
      </c>
      <c r="C37" s="61" t="s">
        <v>107</v>
      </c>
      <c r="D37" s="79">
        <v>0.75</v>
      </c>
      <c r="E37" s="80" t="s">
        <v>116</v>
      </c>
      <c r="F37" s="81">
        <v>45</v>
      </c>
      <c r="G37" s="81">
        <v>221</v>
      </c>
      <c r="H37" s="68">
        <f>IF(E37="Gastite",Q37,IF(E37="Rigid",R37,""))</f>
        <v>0.020315953925410215</v>
      </c>
      <c r="I37" s="69">
        <f>IF(ISERROR(F37*H37),"",F37*H37)</f>
        <v>0.9142179266434597</v>
      </c>
      <c r="J37" s="69">
        <f>IF(ISERROR(LOOKUP(B37,$N$35:$N$90,$O$35:$O$90)),"-",LOOKUP(B37,$N$35:$N$90,$O$35:$O$90))</f>
        <v>7</v>
      </c>
      <c r="K37" s="69">
        <f>IF(ISERROR(J37-I37),"-",J37-I37)</f>
        <v>6.08578207335654</v>
      </c>
      <c r="L37" s="92"/>
      <c r="M37" s="15"/>
      <c r="N37" s="50" t="str">
        <f>A37</f>
        <v> A</v>
      </c>
      <c r="O37" s="50">
        <f>K37</f>
        <v>6.08578207335654</v>
      </c>
      <c r="P37" s="15"/>
      <c r="Q37" s="50">
        <f>IF(D37=0.5,T37,IF(D37=0.75,U37,IF(D37=1,V37,IF(D37=1.25,W37,IF(D37=1.5,X37,IF(D37=2,Y37,0))))))</f>
        <v>0.07563272057755949</v>
      </c>
      <c r="R37" s="51">
        <f>IF(D37=0.5,Z37,IF(D37=0.75,AA37,IF(D37=1,AB37,IF(D37=1.25,AC37,IF(D37=1.5,AD37,IF(D37=2,AE37,IF(D37=3,AF37,IF(D37=4,AG37,0))))))))</f>
        <v>0.020315953925410215</v>
      </c>
      <c r="S37" s="51"/>
      <c r="T37" s="51">
        <f>IF(G37&lt;=160,0.0000051095*(G37^2.0262804885),0.0000051095*(G37^2.0262804885))</f>
        <v>0.2875906252771552</v>
      </c>
      <c r="U37" s="50">
        <f>0.0000005954*(G37^2.1770677841)</f>
        <v>0.07563272057755949</v>
      </c>
      <c r="V37" s="50">
        <f>0.0000001791*(G37^2.08054210021)</f>
        <v>0.01351146406914633</v>
      </c>
      <c r="W37" s="50">
        <f>0.0000001008*(G37^2.0395861979)</f>
        <v>0.006096079975916603</v>
      </c>
      <c r="X37" s="50">
        <f>0.0000000238*(G37^2.0295567475)</f>
        <v>0.0013634967744779885</v>
      </c>
      <c r="Y37" s="50">
        <f>(0.0000000109*(G37^1.9404151315))*0.92</f>
        <v>0.00035506557461330724</v>
      </c>
      <c r="Z37" s="51">
        <f aca="true" t="shared" si="0" ref="Z37:Z90">0.6094*((G37/(2313*0.622^2.625))^(1/0.541))</f>
        <v>0.0795170858508947</v>
      </c>
      <c r="AA37" s="51">
        <f aca="true" t="shared" si="1" ref="AA37:AA90">0.6094*((G37/(2313*0.824^2.625))^(1/0.541))</f>
        <v>0.020315953925410215</v>
      </c>
      <c r="AB37" s="51">
        <f aca="true" t="shared" si="2" ref="AB37:AB90">0.6094*((G37/(2313*1.049^2.625))^(1/0.541))</f>
        <v>0.006296514429414243</v>
      </c>
      <c r="AC37" s="51">
        <f aca="true" t="shared" si="3" ref="AC37:AC90">0.6094*((G37/(2313*1.38^2.625))^(1/0.541))</f>
        <v>0.0016641580645428689</v>
      </c>
      <c r="AD37" s="51">
        <f aca="true" t="shared" si="4" ref="AD37:AD90">0.6094*((G37/(2313*1.61^2.625))^(1/0.541))</f>
        <v>0.0007876990757632664</v>
      </c>
      <c r="AE37" s="51">
        <f aca="true" t="shared" si="5" ref="AE37:AE90">0.6094*((G37/(2313*2.067^2.625))^(1/0.541))</f>
        <v>0.00023433321676592043</v>
      </c>
      <c r="AF37" s="51">
        <f aca="true" t="shared" si="6" ref="AF37:AF90">0.6094*((G37/(2313*3.068^2.625))^(1/0.541))</f>
        <v>3.4484354802240265E-05</v>
      </c>
      <c r="AG37" s="50">
        <f aca="true" t="shared" si="7" ref="AG37:AG90">0.6094*((G37/(2313*4.026^2.625))^(1/0.541))</f>
        <v>9.225330201630537E-06</v>
      </c>
      <c r="AH37" s="78">
        <v>5</v>
      </c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ht="13.5" customHeight="1">
      <c r="A38" s="67" t="s">
        <v>55</v>
      </c>
      <c r="B38" s="61" t="s">
        <v>54</v>
      </c>
      <c r="C38" s="61" t="s">
        <v>117</v>
      </c>
      <c r="D38" s="79">
        <v>0.5</v>
      </c>
      <c r="E38" s="80" t="s">
        <v>37</v>
      </c>
      <c r="F38" s="81">
        <v>15</v>
      </c>
      <c r="G38" s="81">
        <v>80</v>
      </c>
      <c r="H38" s="68">
        <f aca="true" t="shared" si="8" ref="H38:H43">IF(E38="Gastite",Q38,IF(E38="Rigid",R38,""))</f>
        <v>0.036692095229350956</v>
      </c>
      <c r="I38" s="69">
        <f aca="true" t="shared" si="9" ref="I38:I43">IF(ISERROR(F38*H38),"",F38*H38)</f>
        <v>0.5503814284402644</v>
      </c>
      <c r="J38" s="69">
        <f aca="true" t="shared" si="10" ref="J38:J43">IF(ISERROR(LOOKUP(B38,$N$35:$N$90,$O$35:$O$90)),"-",LOOKUP(B38,$N$35:$N$90,$O$35:$O$90))</f>
        <v>6.08578207335654</v>
      </c>
      <c r="K38" s="69">
        <f>IF(ISERROR(J38-I38),"-",J38-I38)</f>
        <v>5.535400644916276</v>
      </c>
      <c r="L38" s="92"/>
      <c r="M38" s="18"/>
      <c r="N38" s="50" t="str">
        <f aca="true" t="shared" si="11" ref="N38:N90">A38</f>
        <v> B</v>
      </c>
      <c r="O38" s="50">
        <f aca="true" t="shared" si="12" ref="O38:O90">K38</f>
        <v>5.535400644916276</v>
      </c>
      <c r="P38" s="18"/>
      <c r="Q38" s="50">
        <f aca="true" t="shared" si="13" ref="Q38:Q90">IF(D38=0.5,T38,IF(D38=0.75,U38,IF(D38=1,V38,IF(D38=1.25,W38,IF(D38=1.5,X38,IF(D38=2,Y38,0))))))</f>
        <v>0.036692095229350956</v>
      </c>
      <c r="R38" s="51">
        <f aca="true" t="shared" si="14" ref="R38:R90">IF(D38=0.5,Z38,IF(D38=0.75,AA38,IF(D38=1,AB38,IF(D38=1.25,AC38,IF(D38=1.5,AD38,IF(D38=2,AE38,IF(D38=3,AF38,IF(D38=4,AG38,0))))))))</f>
        <v>0.012154709504185932</v>
      </c>
      <c r="S38" s="51"/>
      <c r="T38" s="51">
        <f aca="true" t="shared" si="15" ref="T38:T90">IF(G38&lt;=160,0.0000051095*(G38^2.0262804885),0.0000051095*(G38^2.0262804885))</f>
        <v>0.036692095229350956</v>
      </c>
      <c r="U38" s="50">
        <f aca="true" t="shared" si="16" ref="U38:U90">0.0000005954*(G38^2.1770677841)</f>
        <v>0.00827874929810274</v>
      </c>
      <c r="V38" s="50">
        <f aca="true" t="shared" si="17" ref="V38:V90">0.0000001791*(G38^2.08054210021)</f>
        <v>0.0016313773349518302</v>
      </c>
      <c r="W38" s="50">
        <f aca="true" t="shared" si="18" ref="W38:W90">0.0000001008*(G38^2.0395861979)</f>
        <v>0.000767320149856097</v>
      </c>
      <c r="X38" s="50">
        <f aca="true" t="shared" si="19" ref="X38:X90">0.0000000238*(G38^2.0295567475)</f>
        <v>0.00017338282757030886</v>
      </c>
      <c r="Y38" s="50">
        <f aca="true" t="shared" si="20" ref="Y38:Y90">(0.0000000109*(G38^1.9404151315))*0.92</f>
        <v>4.943094721403388E-05</v>
      </c>
      <c r="Z38" s="51">
        <f t="shared" si="0"/>
        <v>0.012154709504185932</v>
      </c>
      <c r="AA38" s="51">
        <f t="shared" si="1"/>
        <v>0.0031054271622431274</v>
      </c>
      <c r="AB38" s="51">
        <f t="shared" si="2"/>
        <v>0.0009624636385940203</v>
      </c>
      <c r="AC38" s="51">
        <f t="shared" si="3"/>
        <v>0.00025437750424475963</v>
      </c>
      <c r="AD38" s="51">
        <f t="shared" si="4"/>
        <v>0.00012040498391215277</v>
      </c>
      <c r="AE38" s="51">
        <f t="shared" si="5"/>
        <v>3.581937323900492E-05</v>
      </c>
      <c r="AF38" s="51">
        <f t="shared" si="6"/>
        <v>5.271160412574316E-06</v>
      </c>
      <c r="AG38" s="50">
        <f t="shared" si="7"/>
        <v>1.4101523902834337E-06</v>
      </c>
      <c r="AH38" s="78">
        <v>10</v>
      </c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ht="12.75">
      <c r="A39" s="67" t="s">
        <v>56</v>
      </c>
      <c r="B39" s="61" t="s">
        <v>54</v>
      </c>
      <c r="C39" s="61" t="s">
        <v>118</v>
      </c>
      <c r="D39" s="79">
        <v>0.5</v>
      </c>
      <c r="E39" s="80" t="s">
        <v>37</v>
      </c>
      <c r="F39" s="81">
        <v>10</v>
      </c>
      <c r="G39" s="81">
        <v>36</v>
      </c>
      <c r="H39" s="68">
        <f t="shared" si="8"/>
        <v>0.00727585097155445</v>
      </c>
      <c r="I39" s="69">
        <f t="shared" si="9"/>
        <v>0.0727585097155445</v>
      </c>
      <c r="J39" s="69">
        <f t="shared" si="10"/>
        <v>6.08578207335654</v>
      </c>
      <c r="K39" s="69">
        <f>IF(ISERROR(J39-I39),"-",J39-I39)</f>
        <v>6.013023563640996</v>
      </c>
      <c r="L39" s="92"/>
      <c r="M39" s="7"/>
      <c r="N39" s="50" t="str">
        <f t="shared" si="11"/>
        <v> C</v>
      </c>
      <c r="O39" s="50">
        <f t="shared" si="12"/>
        <v>6.013023563640996</v>
      </c>
      <c r="P39" s="7"/>
      <c r="Q39" s="50">
        <f t="shared" si="13"/>
        <v>0.00727585097155445</v>
      </c>
      <c r="R39" s="51">
        <f t="shared" si="14"/>
        <v>0.0027780022580022484</v>
      </c>
      <c r="S39" s="51"/>
      <c r="T39" s="51">
        <f t="shared" si="15"/>
        <v>0.00727585097155445</v>
      </c>
      <c r="U39" s="50">
        <f t="shared" si="16"/>
        <v>0.0014554083661167203</v>
      </c>
      <c r="V39" s="50">
        <f t="shared" si="17"/>
        <v>0.0003097764934102134</v>
      </c>
      <c r="W39" s="50">
        <f t="shared" si="18"/>
        <v>0.00015054752927131726</v>
      </c>
      <c r="X39" s="50">
        <f t="shared" si="19"/>
        <v>3.429108277727229E-05</v>
      </c>
      <c r="Y39" s="50">
        <f t="shared" si="20"/>
        <v>1.0497532961516804E-05</v>
      </c>
      <c r="Z39" s="51">
        <f t="shared" si="0"/>
        <v>0.0027780022580022484</v>
      </c>
      <c r="AA39" s="51">
        <f t="shared" si="1"/>
        <v>0.0007097564664792631</v>
      </c>
      <c r="AB39" s="51">
        <f t="shared" si="2"/>
        <v>0.0002199745012695244</v>
      </c>
      <c r="AC39" s="51">
        <f t="shared" si="3"/>
        <v>5.813888690088014E-05</v>
      </c>
      <c r="AD39" s="51">
        <f t="shared" si="4"/>
        <v>2.7518989003191924E-05</v>
      </c>
      <c r="AE39" s="51">
        <f t="shared" si="5"/>
        <v>8.186645654008608E-06</v>
      </c>
      <c r="AF39" s="51">
        <f t="shared" si="6"/>
        <v>1.2047425340260562E-06</v>
      </c>
      <c r="AG39" s="50">
        <f t="shared" si="7"/>
        <v>3.2229536403034097E-07</v>
      </c>
      <c r="AH39" s="78">
        <v>15</v>
      </c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28"/>
      <c r="BQ39" s="28"/>
      <c r="BR39" s="28"/>
      <c r="BS39" s="28"/>
    </row>
    <row r="40" spans="1:71" ht="12.75">
      <c r="A40" s="67" t="s">
        <v>57</v>
      </c>
      <c r="B40" s="61" t="s">
        <v>54</v>
      </c>
      <c r="C40" s="61" t="s">
        <v>119</v>
      </c>
      <c r="D40" s="79">
        <v>0.5</v>
      </c>
      <c r="E40" s="80" t="s">
        <v>37</v>
      </c>
      <c r="F40" s="81">
        <v>20</v>
      </c>
      <c r="G40" s="81">
        <v>52</v>
      </c>
      <c r="H40" s="68">
        <f t="shared" si="8"/>
        <v>0.015327894300457076</v>
      </c>
      <c r="I40" s="69">
        <f t="shared" si="9"/>
        <v>0.3065578860091415</v>
      </c>
      <c r="J40" s="69">
        <f t="shared" si="10"/>
        <v>6.08578207335654</v>
      </c>
      <c r="K40" s="69">
        <f>IF(ISERROR(J40-I40),"-",J40-I40)</f>
        <v>5.779224187347399</v>
      </c>
      <c r="L40" s="92"/>
      <c r="M40" s="24"/>
      <c r="N40" s="50" t="str">
        <f t="shared" si="11"/>
        <v> D</v>
      </c>
      <c r="O40" s="50">
        <f t="shared" si="12"/>
        <v>5.779224187347399</v>
      </c>
      <c r="P40" s="24"/>
      <c r="Q40" s="50">
        <f t="shared" si="13"/>
        <v>0.015327894300457076</v>
      </c>
      <c r="R40" s="51">
        <f t="shared" si="14"/>
        <v>0.005481863754119806</v>
      </c>
      <c r="S40" s="51"/>
      <c r="T40" s="51">
        <f t="shared" si="15"/>
        <v>0.015327894300457076</v>
      </c>
      <c r="U40" s="50">
        <f t="shared" si="16"/>
        <v>0.003240891017727177</v>
      </c>
      <c r="V40" s="50">
        <f t="shared" si="17"/>
        <v>0.0006657524699966414</v>
      </c>
      <c r="W40" s="50">
        <f t="shared" si="18"/>
        <v>0.00031871115730532025</v>
      </c>
      <c r="X40" s="50">
        <f t="shared" si="19"/>
        <v>7.232744469119321E-05</v>
      </c>
      <c r="Y40" s="50">
        <f t="shared" si="20"/>
        <v>2.142758265251384E-05</v>
      </c>
      <c r="Z40" s="51">
        <f t="shared" si="0"/>
        <v>0.005481863754119806</v>
      </c>
      <c r="AA40" s="51">
        <f t="shared" si="1"/>
        <v>0.001400570585080378</v>
      </c>
      <c r="AB40" s="51">
        <f t="shared" si="2"/>
        <v>0.0004340782092118119</v>
      </c>
      <c r="AC40" s="51">
        <f t="shared" si="3"/>
        <v>0.00011472613310113</v>
      </c>
      <c r="AD40" s="51">
        <f t="shared" si="4"/>
        <v>5.430353698672093E-05</v>
      </c>
      <c r="AE40" s="51">
        <f t="shared" si="5"/>
        <v>1.6154801872193403E-05</v>
      </c>
      <c r="AF40" s="51">
        <f t="shared" si="6"/>
        <v>2.377332275846742E-06</v>
      </c>
      <c r="AG40" s="50">
        <f t="shared" si="7"/>
        <v>6.35989142596782E-07</v>
      </c>
      <c r="AH40" s="78">
        <v>20</v>
      </c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28"/>
      <c r="BQ40" s="28"/>
      <c r="BR40" s="28"/>
      <c r="BS40" s="28"/>
    </row>
    <row r="41" spans="1:71" ht="12.75" customHeight="1">
      <c r="A41" s="67" t="s">
        <v>58</v>
      </c>
      <c r="B41" s="61" t="s">
        <v>54</v>
      </c>
      <c r="C41" s="61" t="s">
        <v>111</v>
      </c>
      <c r="D41" s="79">
        <v>0.5</v>
      </c>
      <c r="E41" s="80" t="s">
        <v>37</v>
      </c>
      <c r="F41" s="81">
        <v>20</v>
      </c>
      <c r="G41" s="81">
        <v>53</v>
      </c>
      <c r="H41" s="68">
        <f t="shared" si="8"/>
        <v>0.015931070328785015</v>
      </c>
      <c r="I41" s="69">
        <f t="shared" si="9"/>
        <v>0.3186214065757003</v>
      </c>
      <c r="J41" s="69">
        <f t="shared" si="10"/>
        <v>6.08578207335654</v>
      </c>
      <c r="K41" s="69">
        <f>IF(ISERROR(J41-I41),"-",J41-I41)</f>
        <v>5.76716066678084</v>
      </c>
      <c r="L41" s="92"/>
      <c r="M41" s="7"/>
      <c r="N41" s="50" t="str">
        <f t="shared" si="11"/>
        <v> E</v>
      </c>
      <c r="O41" s="50">
        <f t="shared" si="12"/>
        <v>5.76716066678084</v>
      </c>
      <c r="P41" s="7"/>
      <c r="Q41" s="50">
        <f t="shared" si="13"/>
        <v>0.015931070328785015</v>
      </c>
      <c r="R41" s="51">
        <f t="shared" si="14"/>
        <v>0.005678314110268084</v>
      </c>
      <c r="S41" s="51"/>
      <c r="T41" s="51">
        <f t="shared" si="15"/>
        <v>0.015931070328785015</v>
      </c>
      <c r="U41" s="50">
        <f t="shared" si="16"/>
        <v>0.0033781138090978984</v>
      </c>
      <c r="V41" s="50">
        <f t="shared" si="17"/>
        <v>0.0006926664057821125</v>
      </c>
      <c r="W41" s="50">
        <f t="shared" si="18"/>
        <v>0.00033133689425195623</v>
      </c>
      <c r="X41" s="50">
        <f t="shared" si="19"/>
        <v>7.517833149266514E-05</v>
      </c>
      <c r="Y41" s="50">
        <f t="shared" si="20"/>
        <v>2.2234394835569537E-05</v>
      </c>
      <c r="Z41" s="51">
        <f t="shared" si="0"/>
        <v>0.005678314110268084</v>
      </c>
      <c r="AA41" s="51">
        <f t="shared" si="1"/>
        <v>0.0014507620167888105</v>
      </c>
      <c r="AB41" s="51">
        <f t="shared" si="2"/>
        <v>0.00044963401698463</v>
      </c>
      <c r="AC41" s="51">
        <f t="shared" si="3"/>
        <v>0.00011883750666277551</v>
      </c>
      <c r="AD41" s="51">
        <f t="shared" si="4"/>
        <v>5.6249581189868966E-05</v>
      </c>
      <c r="AE41" s="51">
        <f t="shared" si="5"/>
        <v>1.6733732090754945E-05</v>
      </c>
      <c r="AF41" s="51">
        <f t="shared" si="6"/>
        <v>2.462527346943116E-06</v>
      </c>
      <c r="AG41" s="50">
        <f t="shared" si="7"/>
        <v>6.587807148017049E-07</v>
      </c>
      <c r="AH41" s="78">
        <v>25</v>
      </c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28"/>
      <c r="BQ41" s="28"/>
      <c r="BR41" s="28"/>
      <c r="BS41" s="28"/>
    </row>
    <row r="42" spans="1:71" ht="12.75">
      <c r="A42" s="67" t="s">
        <v>59</v>
      </c>
      <c r="B42" s="61" t="s">
        <v>58</v>
      </c>
      <c r="C42" s="61" t="s">
        <v>112</v>
      </c>
      <c r="D42" s="79">
        <v>0.5</v>
      </c>
      <c r="E42" s="80" t="s">
        <v>37</v>
      </c>
      <c r="F42" s="81">
        <v>5</v>
      </c>
      <c r="G42" s="81">
        <v>28</v>
      </c>
      <c r="H42" s="68">
        <f t="shared" si="8"/>
        <v>0.0043724664535963395</v>
      </c>
      <c r="I42" s="69">
        <f t="shared" si="9"/>
        <v>0.021862332267981698</v>
      </c>
      <c r="J42" s="69">
        <f t="shared" si="10"/>
        <v>5.76716066678084</v>
      </c>
      <c r="K42" s="69">
        <f>IF(ISERROR(J42-I42),"-",J42-I42)</f>
        <v>5.745298334512858</v>
      </c>
      <c r="L42" s="92"/>
      <c r="M42" s="7"/>
      <c r="N42" s="50" t="str">
        <f t="shared" si="11"/>
        <v> F</v>
      </c>
      <c r="O42" s="50">
        <f t="shared" si="12"/>
        <v>5.745298334512858</v>
      </c>
      <c r="P42" s="7"/>
      <c r="Q42" s="50">
        <f t="shared" si="13"/>
        <v>0.0043724664535963395</v>
      </c>
      <c r="R42" s="51">
        <f t="shared" si="14"/>
        <v>0.001745769130722072</v>
      </c>
      <c r="S42" s="51"/>
      <c r="T42" s="51">
        <f t="shared" si="15"/>
        <v>0.0043724664535963395</v>
      </c>
      <c r="U42" s="50">
        <f t="shared" si="16"/>
        <v>0.0008421121993373809</v>
      </c>
      <c r="V42" s="50">
        <f t="shared" si="17"/>
        <v>0.00018364063918449426</v>
      </c>
      <c r="W42" s="50">
        <f t="shared" si="18"/>
        <v>9.017041718841135E-05</v>
      </c>
      <c r="X42" s="50">
        <f t="shared" si="19"/>
        <v>2.059047209976008E-05</v>
      </c>
      <c r="Y42" s="50">
        <f t="shared" si="20"/>
        <v>6.446168698650383E-06</v>
      </c>
      <c r="Z42" s="51">
        <f t="shared" si="0"/>
        <v>0.001745769130722072</v>
      </c>
      <c r="AA42" s="51">
        <f t="shared" si="1"/>
        <v>0.0004460294896955658</v>
      </c>
      <c r="AB42" s="51">
        <f t="shared" si="2"/>
        <v>0.00013823771840217419</v>
      </c>
      <c r="AC42" s="51">
        <f t="shared" si="3"/>
        <v>3.653599407766073E-05</v>
      </c>
      <c r="AD42" s="51">
        <f t="shared" si="4"/>
        <v>1.729365099400639E-05</v>
      </c>
      <c r="AE42" s="51">
        <f t="shared" si="5"/>
        <v>5.144701817919358E-06</v>
      </c>
      <c r="AF42" s="51">
        <f t="shared" si="6"/>
        <v>7.570916547357488E-07</v>
      </c>
      <c r="AG42" s="50">
        <f t="shared" si="7"/>
        <v>2.0253881935417316E-07</v>
      </c>
      <c r="AH42" s="78">
        <v>30</v>
      </c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28"/>
      <c r="BQ42" s="28"/>
      <c r="BR42" s="28"/>
      <c r="BS42" s="28"/>
    </row>
    <row r="43" spans="1:71" ht="12.75">
      <c r="A43" s="67" t="s">
        <v>60</v>
      </c>
      <c r="B43" s="61" t="s">
        <v>58</v>
      </c>
      <c r="C43" s="61" t="s">
        <v>113</v>
      </c>
      <c r="D43" s="79">
        <v>0.5</v>
      </c>
      <c r="E43" s="80" t="s">
        <v>37</v>
      </c>
      <c r="F43" s="81">
        <v>5</v>
      </c>
      <c r="G43" s="81">
        <v>25</v>
      </c>
      <c r="H43" s="68">
        <f t="shared" si="8"/>
        <v>0.0034753373447216403</v>
      </c>
      <c r="I43" s="69">
        <f t="shared" si="9"/>
        <v>0.017376686723608203</v>
      </c>
      <c r="J43" s="69">
        <f t="shared" si="10"/>
        <v>5.76716066678084</v>
      </c>
      <c r="K43" s="69">
        <f>IF(ISERROR(J43-I43),"-",J43-I43)</f>
        <v>5.749783980057232</v>
      </c>
      <c r="L43" s="92"/>
      <c r="M43" s="7"/>
      <c r="N43" s="50" t="str">
        <f t="shared" si="11"/>
        <v> G</v>
      </c>
      <c r="O43" s="50">
        <f t="shared" si="12"/>
        <v>5.749783980057232</v>
      </c>
      <c r="P43" s="7"/>
      <c r="Q43" s="50">
        <f t="shared" si="13"/>
        <v>0.0034753373447216403</v>
      </c>
      <c r="R43" s="51">
        <f t="shared" si="14"/>
        <v>0.0014158289802656948</v>
      </c>
      <c r="S43" s="51"/>
      <c r="T43" s="51">
        <f t="shared" si="15"/>
        <v>0.0034753373447216403</v>
      </c>
      <c r="U43" s="50">
        <f t="shared" si="16"/>
        <v>0.0006579895363126155</v>
      </c>
      <c r="V43" s="50">
        <f t="shared" si="17"/>
        <v>0.00014506699918848234</v>
      </c>
      <c r="W43" s="50">
        <f t="shared" si="18"/>
        <v>7.156154021460395E-05</v>
      </c>
      <c r="X43" s="50">
        <f t="shared" si="19"/>
        <v>1.6359707489849E-05</v>
      </c>
      <c r="Y43" s="50">
        <f t="shared" si="20"/>
        <v>5.173664603961216E-06</v>
      </c>
      <c r="Z43" s="51">
        <f t="shared" si="0"/>
        <v>0.0014158289802656948</v>
      </c>
      <c r="AA43" s="51">
        <f t="shared" si="1"/>
        <v>0.0003617325260545214</v>
      </c>
      <c r="AB43" s="51">
        <f t="shared" si="2"/>
        <v>0.0001121115985128308</v>
      </c>
      <c r="AC43" s="51">
        <f t="shared" si="3"/>
        <v>2.96309049848832E-05</v>
      </c>
      <c r="AD43" s="51">
        <f t="shared" si="4"/>
        <v>1.402525214876932E-05</v>
      </c>
      <c r="AE43" s="51">
        <f t="shared" si="5"/>
        <v>4.172383278207623E-06</v>
      </c>
      <c r="AF43" s="51">
        <f t="shared" si="6"/>
        <v>6.14005762061348E-07</v>
      </c>
      <c r="AG43" s="50">
        <f t="shared" si="7"/>
        <v>1.642601676384489E-07</v>
      </c>
      <c r="AH43" s="78">
        <v>35</v>
      </c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28"/>
      <c r="BQ43" s="28"/>
      <c r="BR43" s="28"/>
      <c r="BS43" s="28"/>
    </row>
    <row r="44" spans="1:71" ht="12.75">
      <c r="A44" s="67" t="s">
        <v>61</v>
      </c>
      <c r="B44" s="61"/>
      <c r="C44" s="61"/>
      <c r="D44" s="79"/>
      <c r="E44" s="80"/>
      <c r="F44" s="81"/>
      <c r="G44" s="81"/>
      <c r="H44" s="68">
        <f aca="true" t="shared" si="21" ref="H38:H90">IF(E44="Gastite",Q44,IF(E44="Rigid",R44,""))</f>
      </c>
      <c r="I44" s="69">
        <f aca="true" t="shared" si="22" ref="I38:I90">IF(ISERROR(F44*H44),"",F44*H44)</f>
      </c>
      <c r="J44" s="69" t="str">
        <f aca="true" t="shared" si="23" ref="J38:J90">IF(ISERROR(LOOKUP(B44,$N$35:$N$90,$O$35:$O$90)),"-",LOOKUP(B44,$N$35:$N$90,$O$35:$O$90))</f>
        <v>-</v>
      </c>
      <c r="K44" s="69" t="str">
        <f aca="true" t="shared" si="24" ref="K39:K90">IF(ISERROR(J44-I44),"-",J44-I44)</f>
        <v>-</v>
      </c>
      <c r="L44" s="92"/>
      <c r="M44" s="7"/>
      <c r="N44" s="50" t="str">
        <f t="shared" si="11"/>
        <v> H</v>
      </c>
      <c r="O44" s="50" t="str">
        <f t="shared" si="12"/>
        <v>-</v>
      </c>
      <c r="P44" s="7"/>
      <c r="Q44" s="50">
        <f t="shared" si="13"/>
        <v>0</v>
      </c>
      <c r="R44" s="51">
        <f t="shared" si="14"/>
        <v>0</v>
      </c>
      <c r="S44" s="51"/>
      <c r="T44" s="51">
        <f t="shared" si="15"/>
        <v>0</v>
      </c>
      <c r="U44" s="50">
        <f t="shared" si="16"/>
        <v>0</v>
      </c>
      <c r="V44" s="50">
        <f t="shared" si="17"/>
        <v>0</v>
      </c>
      <c r="W44" s="50">
        <f t="shared" si="18"/>
        <v>0</v>
      </c>
      <c r="X44" s="50">
        <f t="shared" si="19"/>
        <v>0</v>
      </c>
      <c r="Y44" s="50">
        <f t="shared" si="20"/>
        <v>0</v>
      </c>
      <c r="Z44" s="51">
        <f t="shared" si="0"/>
        <v>0</v>
      </c>
      <c r="AA44" s="51">
        <f t="shared" si="1"/>
        <v>0</v>
      </c>
      <c r="AB44" s="51">
        <f t="shared" si="2"/>
        <v>0</v>
      </c>
      <c r="AC44" s="51">
        <f t="shared" si="3"/>
        <v>0</v>
      </c>
      <c r="AD44" s="51">
        <f t="shared" si="4"/>
        <v>0</v>
      </c>
      <c r="AE44" s="51">
        <f t="shared" si="5"/>
        <v>0</v>
      </c>
      <c r="AF44" s="51">
        <f t="shared" si="6"/>
        <v>0</v>
      </c>
      <c r="AG44" s="50">
        <f t="shared" si="7"/>
        <v>0</v>
      </c>
      <c r="AH44" s="78">
        <v>40</v>
      </c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28"/>
      <c r="BQ44" s="28"/>
      <c r="BR44" s="28"/>
      <c r="BS44" s="28"/>
    </row>
    <row r="45" spans="1:71" ht="12.75" customHeight="1">
      <c r="A45" s="67" t="s">
        <v>62</v>
      </c>
      <c r="B45" s="61"/>
      <c r="C45" s="61"/>
      <c r="D45" s="79"/>
      <c r="E45" s="80"/>
      <c r="F45" s="81"/>
      <c r="G45" s="81"/>
      <c r="H45" s="68">
        <f t="shared" si="21"/>
      </c>
      <c r="I45" s="69">
        <f t="shared" si="22"/>
      </c>
      <c r="J45" s="69" t="str">
        <f t="shared" si="23"/>
        <v>-</v>
      </c>
      <c r="K45" s="69" t="str">
        <f t="shared" si="24"/>
        <v>-</v>
      </c>
      <c r="L45" s="92"/>
      <c r="M45" s="7"/>
      <c r="N45" s="50" t="str">
        <f t="shared" si="11"/>
        <v> I</v>
      </c>
      <c r="O45" s="50" t="str">
        <f t="shared" si="12"/>
        <v>-</v>
      </c>
      <c r="P45" s="7"/>
      <c r="Q45" s="50">
        <f t="shared" si="13"/>
        <v>0</v>
      </c>
      <c r="R45" s="51">
        <f t="shared" si="14"/>
        <v>0</v>
      </c>
      <c r="S45" s="51"/>
      <c r="T45" s="51">
        <f t="shared" si="15"/>
        <v>0</v>
      </c>
      <c r="U45" s="50">
        <f t="shared" si="16"/>
        <v>0</v>
      </c>
      <c r="V45" s="50">
        <f t="shared" si="17"/>
        <v>0</v>
      </c>
      <c r="W45" s="50">
        <f t="shared" si="18"/>
        <v>0</v>
      </c>
      <c r="X45" s="50">
        <f t="shared" si="19"/>
        <v>0</v>
      </c>
      <c r="Y45" s="50">
        <f t="shared" si="20"/>
        <v>0</v>
      </c>
      <c r="Z45" s="51">
        <f t="shared" si="0"/>
        <v>0</v>
      </c>
      <c r="AA45" s="51">
        <f t="shared" si="1"/>
        <v>0</v>
      </c>
      <c r="AB45" s="51">
        <f t="shared" si="2"/>
        <v>0</v>
      </c>
      <c r="AC45" s="51">
        <f t="shared" si="3"/>
        <v>0</v>
      </c>
      <c r="AD45" s="51">
        <f t="shared" si="4"/>
        <v>0</v>
      </c>
      <c r="AE45" s="51">
        <f t="shared" si="5"/>
        <v>0</v>
      </c>
      <c r="AF45" s="51">
        <f t="shared" si="6"/>
        <v>0</v>
      </c>
      <c r="AG45" s="50">
        <f t="shared" si="7"/>
        <v>0</v>
      </c>
      <c r="AH45" s="78">
        <v>45</v>
      </c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28"/>
      <c r="BQ45" s="28"/>
      <c r="BR45" s="28"/>
      <c r="BS45" s="28"/>
    </row>
    <row r="46" spans="1:71" ht="12.75" customHeight="1">
      <c r="A46" s="67" t="s">
        <v>63</v>
      </c>
      <c r="B46" s="61"/>
      <c r="C46" s="61"/>
      <c r="D46" s="79"/>
      <c r="E46" s="80"/>
      <c r="F46" s="81"/>
      <c r="G46" s="81"/>
      <c r="H46" s="68">
        <f t="shared" si="21"/>
      </c>
      <c r="I46" s="69">
        <f t="shared" si="22"/>
      </c>
      <c r="J46" s="69" t="str">
        <f t="shared" si="23"/>
        <v>-</v>
      </c>
      <c r="K46" s="69" t="str">
        <f t="shared" si="24"/>
        <v>-</v>
      </c>
      <c r="L46" s="92"/>
      <c r="M46" s="7"/>
      <c r="N46" s="50" t="str">
        <f t="shared" si="11"/>
        <v> J</v>
      </c>
      <c r="O46" s="50" t="str">
        <f t="shared" si="12"/>
        <v>-</v>
      </c>
      <c r="P46" s="7"/>
      <c r="Q46" s="50">
        <f t="shared" si="13"/>
        <v>0</v>
      </c>
      <c r="R46" s="51">
        <f t="shared" si="14"/>
        <v>0</v>
      </c>
      <c r="S46" s="51"/>
      <c r="T46" s="51">
        <f t="shared" si="15"/>
        <v>0</v>
      </c>
      <c r="U46" s="50">
        <f t="shared" si="16"/>
        <v>0</v>
      </c>
      <c r="V46" s="50">
        <f t="shared" si="17"/>
        <v>0</v>
      </c>
      <c r="W46" s="50">
        <f t="shared" si="18"/>
        <v>0</v>
      </c>
      <c r="X46" s="50">
        <f t="shared" si="19"/>
        <v>0</v>
      </c>
      <c r="Y46" s="50">
        <f t="shared" si="20"/>
        <v>0</v>
      </c>
      <c r="Z46" s="51">
        <f t="shared" si="0"/>
        <v>0</v>
      </c>
      <c r="AA46" s="51">
        <f t="shared" si="1"/>
        <v>0</v>
      </c>
      <c r="AB46" s="51">
        <f t="shared" si="2"/>
        <v>0</v>
      </c>
      <c r="AC46" s="51">
        <f t="shared" si="3"/>
        <v>0</v>
      </c>
      <c r="AD46" s="51">
        <f t="shared" si="4"/>
        <v>0</v>
      </c>
      <c r="AE46" s="51">
        <f t="shared" si="5"/>
        <v>0</v>
      </c>
      <c r="AF46" s="51">
        <f t="shared" si="6"/>
        <v>0</v>
      </c>
      <c r="AG46" s="50">
        <f t="shared" si="7"/>
        <v>0</v>
      </c>
      <c r="AH46" s="78">
        <v>50</v>
      </c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ht="12.75" customHeight="1">
      <c r="A47" s="67" t="s">
        <v>64</v>
      </c>
      <c r="B47" s="61"/>
      <c r="C47" s="61"/>
      <c r="D47" s="79"/>
      <c r="E47" s="80"/>
      <c r="F47" s="81"/>
      <c r="G47" s="81"/>
      <c r="H47" s="68">
        <f t="shared" si="21"/>
      </c>
      <c r="I47" s="69">
        <f t="shared" si="22"/>
      </c>
      <c r="J47" s="69" t="str">
        <f t="shared" si="23"/>
        <v>-</v>
      </c>
      <c r="K47" s="69" t="str">
        <f t="shared" si="24"/>
        <v>-</v>
      </c>
      <c r="L47" s="92"/>
      <c r="M47" s="7"/>
      <c r="N47" s="50" t="str">
        <f t="shared" si="11"/>
        <v> K</v>
      </c>
      <c r="O47" s="50" t="str">
        <f t="shared" si="12"/>
        <v>-</v>
      </c>
      <c r="P47" s="7"/>
      <c r="Q47" s="50">
        <f t="shared" si="13"/>
        <v>0</v>
      </c>
      <c r="R47" s="51">
        <f t="shared" si="14"/>
        <v>0</v>
      </c>
      <c r="S47" s="51"/>
      <c r="T47" s="51">
        <f t="shared" si="15"/>
        <v>0</v>
      </c>
      <c r="U47" s="50">
        <f t="shared" si="16"/>
        <v>0</v>
      </c>
      <c r="V47" s="50">
        <f t="shared" si="17"/>
        <v>0</v>
      </c>
      <c r="W47" s="50">
        <f t="shared" si="18"/>
        <v>0</v>
      </c>
      <c r="X47" s="50">
        <f t="shared" si="19"/>
        <v>0</v>
      </c>
      <c r="Y47" s="50">
        <f t="shared" si="20"/>
        <v>0</v>
      </c>
      <c r="Z47" s="51">
        <f t="shared" si="0"/>
        <v>0</v>
      </c>
      <c r="AA47" s="51">
        <f t="shared" si="1"/>
        <v>0</v>
      </c>
      <c r="AB47" s="51">
        <f t="shared" si="2"/>
        <v>0</v>
      </c>
      <c r="AC47" s="51">
        <f t="shared" si="3"/>
        <v>0</v>
      </c>
      <c r="AD47" s="51">
        <f t="shared" si="4"/>
        <v>0</v>
      </c>
      <c r="AE47" s="51">
        <f t="shared" si="5"/>
        <v>0</v>
      </c>
      <c r="AF47" s="51">
        <f t="shared" si="6"/>
        <v>0</v>
      </c>
      <c r="AG47" s="50">
        <f t="shared" si="7"/>
        <v>0</v>
      </c>
      <c r="AH47" s="78">
        <v>55</v>
      </c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ht="12.75" customHeight="1">
      <c r="A48" s="67" t="s">
        <v>65</v>
      </c>
      <c r="B48" s="61"/>
      <c r="C48" s="61"/>
      <c r="D48" s="79"/>
      <c r="E48" s="80"/>
      <c r="F48" s="81"/>
      <c r="G48" s="81"/>
      <c r="H48" s="68">
        <f t="shared" si="21"/>
      </c>
      <c r="I48" s="69">
        <f t="shared" si="22"/>
      </c>
      <c r="J48" s="69" t="str">
        <f t="shared" si="23"/>
        <v>-</v>
      </c>
      <c r="K48" s="69" t="str">
        <f t="shared" si="24"/>
        <v>-</v>
      </c>
      <c r="L48" s="92"/>
      <c r="M48" s="7"/>
      <c r="N48" s="50" t="str">
        <f t="shared" si="11"/>
        <v> L</v>
      </c>
      <c r="O48" s="50" t="str">
        <f t="shared" si="12"/>
        <v>-</v>
      </c>
      <c r="P48" s="7"/>
      <c r="Q48" s="50">
        <f t="shared" si="13"/>
        <v>0</v>
      </c>
      <c r="R48" s="51">
        <f t="shared" si="14"/>
        <v>0</v>
      </c>
      <c r="S48" s="51"/>
      <c r="T48" s="51">
        <f t="shared" si="15"/>
        <v>0</v>
      </c>
      <c r="U48" s="50">
        <f t="shared" si="16"/>
        <v>0</v>
      </c>
      <c r="V48" s="50">
        <f t="shared" si="17"/>
        <v>0</v>
      </c>
      <c r="W48" s="50">
        <f t="shared" si="18"/>
        <v>0</v>
      </c>
      <c r="X48" s="50">
        <f t="shared" si="19"/>
        <v>0</v>
      </c>
      <c r="Y48" s="50">
        <f t="shared" si="20"/>
        <v>0</v>
      </c>
      <c r="Z48" s="51">
        <f t="shared" si="0"/>
        <v>0</v>
      </c>
      <c r="AA48" s="51">
        <f t="shared" si="1"/>
        <v>0</v>
      </c>
      <c r="AB48" s="51">
        <f t="shared" si="2"/>
        <v>0</v>
      </c>
      <c r="AC48" s="51">
        <f t="shared" si="3"/>
        <v>0</v>
      </c>
      <c r="AD48" s="51">
        <f t="shared" si="4"/>
        <v>0</v>
      </c>
      <c r="AE48" s="51">
        <f t="shared" si="5"/>
        <v>0</v>
      </c>
      <c r="AF48" s="51">
        <f t="shared" si="6"/>
        <v>0</v>
      </c>
      <c r="AG48" s="50">
        <f t="shared" si="7"/>
        <v>0</v>
      </c>
      <c r="AH48" s="78">
        <v>60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ht="12.75" customHeight="1">
      <c r="A49" s="67" t="s">
        <v>66</v>
      </c>
      <c r="B49" s="61"/>
      <c r="C49" s="61"/>
      <c r="D49" s="79"/>
      <c r="E49" s="80"/>
      <c r="F49" s="81"/>
      <c r="G49" s="81"/>
      <c r="H49" s="68">
        <f t="shared" si="21"/>
      </c>
      <c r="I49" s="69">
        <f t="shared" si="22"/>
      </c>
      <c r="J49" s="69" t="str">
        <f t="shared" si="23"/>
        <v>-</v>
      </c>
      <c r="K49" s="69" t="str">
        <f t="shared" si="24"/>
        <v>-</v>
      </c>
      <c r="L49" s="92"/>
      <c r="M49" s="7"/>
      <c r="N49" s="50" t="str">
        <f t="shared" si="11"/>
        <v> M</v>
      </c>
      <c r="O49" s="50" t="str">
        <f t="shared" si="12"/>
        <v>-</v>
      </c>
      <c r="P49" s="7"/>
      <c r="Q49" s="50">
        <f t="shared" si="13"/>
        <v>0</v>
      </c>
      <c r="R49" s="51">
        <f t="shared" si="14"/>
        <v>0</v>
      </c>
      <c r="S49" s="51"/>
      <c r="T49" s="51">
        <f t="shared" si="15"/>
        <v>0</v>
      </c>
      <c r="U49" s="50">
        <f t="shared" si="16"/>
        <v>0</v>
      </c>
      <c r="V49" s="50">
        <f t="shared" si="17"/>
        <v>0</v>
      </c>
      <c r="W49" s="50">
        <f t="shared" si="18"/>
        <v>0</v>
      </c>
      <c r="X49" s="50">
        <f t="shared" si="19"/>
        <v>0</v>
      </c>
      <c r="Y49" s="50">
        <f t="shared" si="20"/>
        <v>0</v>
      </c>
      <c r="Z49" s="51">
        <f t="shared" si="0"/>
        <v>0</v>
      </c>
      <c r="AA49" s="51">
        <f t="shared" si="1"/>
        <v>0</v>
      </c>
      <c r="AB49" s="51">
        <f t="shared" si="2"/>
        <v>0</v>
      </c>
      <c r="AC49" s="51">
        <f t="shared" si="3"/>
        <v>0</v>
      </c>
      <c r="AD49" s="51">
        <f t="shared" si="4"/>
        <v>0</v>
      </c>
      <c r="AE49" s="51">
        <f t="shared" si="5"/>
        <v>0</v>
      </c>
      <c r="AF49" s="51">
        <f t="shared" si="6"/>
        <v>0</v>
      </c>
      <c r="AG49" s="50">
        <f t="shared" si="7"/>
        <v>0</v>
      </c>
      <c r="AH49" s="78">
        <v>65</v>
      </c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ht="12.75" customHeight="1">
      <c r="A50" s="67" t="s">
        <v>67</v>
      </c>
      <c r="B50" s="61"/>
      <c r="C50" s="61"/>
      <c r="D50" s="79"/>
      <c r="E50" s="80"/>
      <c r="F50" s="81"/>
      <c r="G50" s="81"/>
      <c r="H50" s="68">
        <f t="shared" si="21"/>
      </c>
      <c r="I50" s="69">
        <f t="shared" si="22"/>
      </c>
      <c r="J50" s="69" t="str">
        <f t="shared" si="23"/>
        <v>-</v>
      </c>
      <c r="K50" s="69" t="str">
        <f t="shared" si="24"/>
        <v>-</v>
      </c>
      <c r="L50" s="92"/>
      <c r="M50" s="7"/>
      <c r="N50" s="50" t="str">
        <f t="shared" si="11"/>
        <v> N</v>
      </c>
      <c r="O50" s="50" t="str">
        <f t="shared" si="12"/>
        <v>-</v>
      </c>
      <c r="P50" s="7"/>
      <c r="Q50" s="50">
        <f t="shared" si="13"/>
        <v>0</v>
      </c>
      <c r="R50" s="51">
        <f t="shared" si="14"/>
        <v>0</v>
      </c>
      <c r="S50" s="51"/>
      <c r="T50" s="51">
        <f t="shared" si="15"/>
        <v>0</v>
      </c>
      <c r="U50" s="50">
        <f t="shared" si="16"/>
        <v>0</v>
      </c>
      <c r="V50" s="50">
        <f t="shared" si="17"/>
        <v>0</v>
      </c>
      <c r="W50" s="50">
        <f t="shared" si="18"/>
        <v>0</v>
      </c>
      <c r="X50" s="50">
        <f t="shared" si="19"/>
        <v>0</v>
      </c>
      <c r="Y50" s="50">
        <f t="shared" si="20"/>
        <v>0</v>
      </c>
      <c r="Z50" s="51">
        <f t="shared" si="0"/>
        <v>0</v>
      </c>
      <c r="AA50" s="51">
        <f t="shared" si="1"/>
        <v>0</v>
      </c>
      <c r="AB50" s="51">
        <f t="shared" si="2"/>
        <v>0</v>
      </c>
      <c r="AC50" s="51">
        <f t="shared" si="3"/>
        <v>0</v>
      </c>
      <c r="AD50" s="51">
        <f t="shared" si="4"/>
        <v>0</v>
      </c>
      <c r="AE50" s="51">
        <f t="shared" si="5"/>
        <v>0</v>
      </c>
      <c r="AF50" s="51">
        <f t="shared" si="6"/>
        <v>0</v>
      </c>
      <c r="AG50" s="50">
        <f t="shared" si="7"/>
        <v>0</v>
      </c>
      <c r="AH50" s="78">
        <v>70</v>
      </c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ht="12.75" customHeight="1">
      <c r="A51" s="67" t="s">
        <v>68</v>
      </c>
      <c r="B51" s="61"/>
      <c r="C51" s="61"/>
      <c r="D51" s="79"/>
      <c r="E51" s="80"/>
      <c r="F51" s="81"/>
      <c r="G51" s="81"/>
      <c r="H51" s="68">
        <f t="shared" si="21"/>
      </c>
      <c r="I51" s="69">
        <f t="shared" si="22"/>
      </c>
      <c r="J51" s="69" t="str">
        <f t="shared" si="23"/>
        <v>-</v>
      </c>
      <c r="K51" s="69" t="str">
        <f t="shared" si="24"/>
        <v>-</v>
      </c>
      <c r="L51" s="92"/>
      <c r="M51" s="7"/>
      <c r="N51" s="50" t="str">
        <f t="shared" si="11"/>
        <v> O</v>
      </c>
      <c r="O51" s="50" t="str">
        <f t="shared" si="12"/>
        <v>-</v>
      </c>
      <c r="P51" s="7"/>
      <c r="Q51" s="50">
        <f t="shared" si="13"/>
        <v>0</v>
      </c>
      <c r="R51" s="51">
        <f t="shared" si="14"/>
        <v>0</v>
      </c>
      <c r="S51" s="51"/>
      <c r="T51" s="51">
        <f t="shared" si="15"/>
        <v>0</v>
      </c>
      <c r="U51" s="50">
        <f t="shared" si="16"/>
        <v>0</v>
      </c>
      <c r="V51" s="50">
        <f t="shared" si="17"/>
        <v>0</v>
      </c>
      <c r="W51" s="50">
        <f t="shared" si="18"/>
        <v>0</v>
      </c>
      <c r="X51" s="50">
        <f t="shared" si="19"/>
        <v>0</v>
      </c>
      <c r="Y51" s="50">
        <f t="shared" si="20"/>
        <v>0</v>
      </c>
      <c r="Z51" s="51">
        <f t="shared" si="0"/>
        <v>0</v>
      </c>
      <c r="AA51" s="51">
        <f t="shared" si="1"/>
        <v>0</v>
      </c>
      <c r="AB51" s="51">
        <f t="shared" si="2"/>
        <v>0</v>
      </c>
      <c r="AC51" s="51">
        <f t="shared" si="3"/>
        <v>0</v>
      </c>
      <c r="AD51" s="51">
        <f t="shared" si="4"/>
        <v>0</v>
      </c>
      <c r="AE51" s="51">
        <f t="shared" si="5"/>
        <v>0</v>
      </c>
      <c r="AF51" s="51">
        <f t="shared" si="6"/>
        <v>0</v>
      </c>
      <c r="AG51" s="50">
        <f t="shared" si="7"/>
        <v>0</v>
      </c>
      <c r="AH51" s="78">
        <v>75</v>
      </c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ht="12.75" customHeight="1">
      <c r="A52" s="67" t="s">
        <v>69</v>
      </c>
      <c r="B52" s="61"/>
      <c r="C52" s="61"/>
      <c r="D52" s="79"/>
      <c r="E52" s="80"/>
      <c r="F52" s="81"/>
      <c r="G52" s="81"/>
      <c r="H52" s="68">
        <f t="shared" si="21"/>
      </c>
      <c r="I52" s="69">
        <f t="shared" si="22"/>
      </c>
      <c r="J52" s="69" t="str">
        <f t="shared" si="23"/>
        <v>-</v>
      </c>
      <c r="K52" s="69" t="str">
        <f t="shared" si="24"/>
        <v>-</v>
      </c>
      <c r="L52" s="92"/>
      <c r="M52" s="7"/>
      <c r="N52" s="50" t="str">
        <f t="shared" si="11"/>
        <v> P</v>
      </c>
      <c r="O52" s="50" t="str">
        <f t="shared" si="12"/>
        <v>-</v>
      </c>
      <c r="P52" s="7"/>
      <c r="Q52" s="50">
        <f t="shared" si="13"/>
        <v>0</v>
      </c>
      <c r="R52" s="51">
        <f t="shared" si="14"/>
        <v>0</v>
      </c>
      <c r="S52" s="51"/>
      <c r="T52" s="51">
        <f t="shared" si="15"/>
        <v>0</v>
      </c>
      <c r="U52" s="50">
        <f t="shared" si="16"/>
        <v>0</v>
      </c>
      <c r="V52" s="50">
        <f t="shared" si="17"/>
        <v>0</v>
      </c>
      <c r="W52" s="50">
        <f t="shared" si="18"/>
        <v>0</v>
      </c>
      <c r="X52" s="50">
        <f t="shared" si="19"/>
        <v>0</v>
      </c>
      <c r="Y52" s="50">
        <f t="shared" si="20"/>
        <v>0</v>
      </c>
      <c r="Z52" s="51">
        <f t="shared" si="0"/>
        <v>0</v>
      </c>
      <c r="AA52" s="51">
        <f t="shared" si="1"/>
        <v>0</v>
      </c>
      <c r="AB52" s="51">
        <f t="shared" si="2"/>
        <v>0</v>
      </c>
      <c r="AC52" s="51">
        <f t="shared" si="3"/>
        <v>0</v>
      </c>
      <c r="AD52" s="51">
        <f t="shared" si="4"/>
        <v>0</v>
      </c>
      <c r="AE52" s="51">
        <f t="shared" si="5"/>
        <v>0</v>
      </c>
      <c r="AF52" s="51">
        <f t="shared" si="6"/>
        <v>0</v>
      </c>
      <c r="AG52" s="50">
        <f t="shared" si="7"/>
        <v>0</v>
      </c>
      <c r="AH52" s="78">
        <v>80</v>
      </c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ht="12.75" customHeight="1">
      <c r="A53" s="67" t="s">
        <v>70</v>
      </c>
      <c r="B53" s="61"/>
      <c r="C53" s="61"/>
      <c r="D53" s="79"/>
      <c r="E53" s="80"/>
      <c r="F53" s="81"/>
      <c r="G53" s="81"/>
      <c r="H53" s="68">
        <f t="shared" si="21"/>
      </c>
      <c r="I53" s="69">
        <f t="shared" si="22"/>
      </c>
      <c r="J53" s="69" t="str">
        <f t="shared" si="23"/>
        <v>-</v>
      </c>
      <c r="K53" s="69" t="str">
        <f t="shared" si="24"/>
        <v>-</v>
      </c>
      <c r="L53" s="92"/>
      <c r="M53" s="7"/>
      <c r="N53" s="50" t="str">
        <f t="shared" si="11"/>
        <v> Q</v>
      </c>
      <c r="O53" s="50" t="str">
        <f t="shared" si="12"/>
        <v>-</v>
      </c>
      <c r="P53" s="7"/>
      <c r="Q53" s="50">
        <f t="shared" si="13"/>
        <v>0</v>
      </c>
      <c r="R53" s="51">
        <f t="shared" si="14"/>
        <v>0</v>
      </c>
      <c r="S53" s="51"/>
      <c r="T53" s="51">
        <f t="shared" si="15"/>
        <v>0</v>
      </c>
      <c r="U53" s="50">
        <f t="shared" si="16"/>
        <v>0</v>
      </c>
      <c r="V53" s="50">
        <f t="shared" si="17"/>
        <v>0</v>
      </c>
      <c r="W53" s="50">
        <f t="shared" si="18"/>
        <v>0</v>
      </c>
      <c r="X53" s="50">
        <f t="shared" si="19"/>
        <v>0</v>
      </c>
      <c r="Y53" s="50">
        <f t="shared" si="20"/>
        <v>0</v>
      </c>
      <c r="Z53" s="51">
        <f t="shared" si="0"/>
        <v>0</v>
      </c>
      <c r="AA53" s="51">
        <f t="shared" si="1"/>
        <v>0</v>
      </c>
      <c r="AB53" s="51">
        <f t="shared" si="2"/>
        <v>0</v>
      </c>
      <c r="AC53" s="51">
        <f t="shared" si="3"/>
        <v>0</v>
      </c>
      <c r="AD53" s="51">
        <f t="shared" si="4"/>
        <v>0</v>
      </c>
      <c r="AE53" s="51">
        <f t="shared" si="5"/>
        <v>0</v>
      </c>
      <c r="AF53" s="51">
        <f t="shared" si="6"/>
        <v>0</v>
      </c>
      <c r="AG53" s="50">
        <f t="shared" si="7"/>
        <v>0</v>
      </c>
      <c r="AH53" s="78">
        <v>85</v>
      </c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ht="12.75" customHeight="1">
      <c r="A54" s="67" t="s">
        <v>71</v>
      </c>
      <c r="B54" s="61"/>
      <c r="C54" s="61"/>
      <c r="D54" s="79"/>
      <c r="E54" s="80"/>
      <c r="F54" s="81"/>
      <c r="G54" s="81"/>
      <c r="H54" s="68">
        <f t="shared" si="21"/>
      </c>
      <c r="I54" s="69">
        <f t="shared" si="22"/>
      </c>
      <c r="J54" s="69" t="str">
        <f t="shared" si="23"/>
        <v>-</v>
      </c>
      <c r="K54" s="69" t="str">
        <f t="shared" si="24"/>
        <v>-</v>
      </c>
      <c r="L54" s="92"/>
      <c r="M54" s="2"/>
      <c r="N54" s="50" t="str">
        <f t="shared" si="11"/>
        <v> R</v>
      </c>
      <c r="O54" s="50" t="str">
        <f t="shared" si="12"/>
        <v>-</v>
      </c>
      <c r="P54" s="2"/>
      <c r="Q54" s="50">
        <f t="shared" si="13"/>
        <v>0</v>
      </c>
      <c r="R54" s="51">
        <f t="shared" si="14"/>
        <v>0</v>
      </c>
      <c r="S54" s="51"/>
      <c r="T54" s="51">
        <f t="shared" si="15"/>
        <v>0</v>
      </c>
      <c r="U54" s="50">
        <f t="shared" si="16"/>
        <v>0</v>
      </c>
      <c r="V54" s="50">
        <f t="shared" si="17"/>
        <v>0</v>
      </c>
      <c r="W54" s="50">
        <f t="shared" si="18"/>
        <v>0</v>
      </c>
      <c r="X54" s="50">
        <f t="shared" si="19"/>
        <v>0</v>
      </c>
      <c r="Y54" s="50">
        <f t="shared" si="20"/>
        <v>0</v>
      </c>
      <c r="Z54" s="51">
        <f t="shared" si="0"/>
        <v>0</v>
      </c>
      <c r="AA54" s="51">
        <f t="shared" si="1"/>
        <v>0</v>
      </c>
      <c r="AB54" s="51">
        <f t="shared" si="2"/>
        <v>0</v>
      </c>
      <c r="AC54" s="51">
        <f t="shared" si="3"/>
        <v>0</v>
      </c>
      <c r="AD54" s="51">
        <f t="shared" si="4"/>
        <v>0</v>
      </c>
      <c r="AE54" s="51">
        <f t="shared" si="5"/>
        <v>0</v>
      </c>
      <c r="AF54" s="51">
        <f t="shared" si="6"/>
        <v>0</v>
      </c>
      <c r="AG54" s="50">
        <f t="shared" si="7"/>
        <v>0</v>
      </c>
      <c r="AH54" s="78">
        <v>90</v>
      </c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ht="12.75" customHeight="1">
      <c r="A55" s="67" t="s">
        <v>72</v>
      </c>
      <c r="B55" s="61"/>
      <c r="C55" s="61"/>
      <c r="D55" s="79"/>
      <c r="E55" s="80"/>
      <c r="F55" s="81"/>
      <c r="G55" s="81"/>
      <c r="H55" s="68">
        <f t="shared" si="21"/>
      </c>
      <c r="I55" s="69">
        <f t="shared" si="22"/>
      </c>
      <c r="J55" s="69" t="str">
        <f t="shared" si="23"/>
        <v>-</v>
      </c>
      <c r="K55" s="69" t="str">
        <f t="shared" si="24"/>
        <v>-</v>
      </c>
      <c r="L55" s="92"/>
      <c r="M55" s="3"/>
      <c r="N55" s="50" t="str">
        <f t="shared" si="11"/>
        <v> S</v>
      </c>
      <c r="O55" s="50" t="str">
        <f t="shared" si="12"/>
        <v>-</v>
      </c>
      <c r="P55" s="3"/>
      <c r="Q55" s="50">
        <f t="shared" si="13"/>
        <v>0</v>
      </c>
      <c r="R55" s="51">
        <f t="shared" si="14"/>
        <v>0</v>
      </c>
      <c r="S55" s="51"/>
      <c r="T55" s="51">
        <f t="shared" si="15"/>
        <v>0</v>
      </c>
      <c r="U55" s="50">
        <f t="shared" si="16"/>
        <v>0</v>
      </c>
      <c r="V55" s="50">
        <f t="shared" si="17"/>
        <v>0</v>
      </c>
      <c r="W55" s="50">
        <f t="shared" si="18"/>
        <v>0</v>
      </c>
      <c r="X55" s="50">
        <f t="shared" si="19"/>
        <v>0</v>
      </c>
      <c r="Y55" s="50">
        <f t="shared" si="20"/>
        <v>0</v>
      </c>
      <c r="Z55" s="51">
        <f t="shared" si="0"/>
        <v>0</v>
      </c>
      <c r="AA55" s="51">
        <f t="shared" si="1"/>
        <v>0</v>
      </c>
      <c r="AB55" s="51">
        <f t="shared" si="2"/>
        <v>0</v>
      </c>
      <c r="AC55" s="51">
        <f t="shared" si="3"/>
        <v>0</v>
      </c>
      <c r="AD55" s="51">
        <f t="shared" si="4"/>
        <v>0</v>
      </c>
      <c r="AE55" s="51">
        <f t="shared" si="5"/>
        <v>0</v>
      </c>
      <c r="AF55" s="51">
        <f t="shared" si="6"/>
        <v>0</v>
      </c>
      <c r="AG55" s="50">
        <f t="shared" si="7"/>
        <v>0</v>
      </c>
      <c r="AH55" s="78">
        <v>95</v>
      </c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ht="12.75" customHeight="1">
      <c r="A56" s="67" t="s">
        <v>73</v>
      </c>
      <c r="B56" s="61"/>
      <c r="C56" s="61"/>
      <c r="D56" s="79"/>
      <c r="E56" s="80"/>
      <c r="F56" s="81"/>
      <c r="G56" s="81"/>
      <c r="H56" s="68">
        <f t="shared" si="21"/>
      </c>
      <c r="I56" s="69">
        <f t="shared" si="22"/>
      </c>
      <c r="J56" s="69" t="str">
        <f t="shared" si="23"/>
        <v>-</v>
      </c>
      <c r="K56" s="69" t="str">
        <f t="shared" si="24"/>
        <v>-</v>
      </c>
      <c r="L56" s="92"/>
      <c r="M56" s="2"/>
      <c r="N56" s="50" t="str">
        <f t="shared" si="11"/>
        <v> T</v>
      </c>
      <c r="O56" s="50" t="str">
        <f t="shared" si="12"/>
        <v>-</v>
      </c>
      <c r="P56" s="2"/>
      <c r="Q56" s="50">
        <f t="shared" si="13"/>
        <v>0</v>
      </c>
      <c r="R56" s="51">
        <f t="shared" si="14"/>
        <v>0</v>
      </c>
      <c r="S56" s="51"/>
      <c r="T56" s="51">
        <f t="shared" si="15"/>
        <v>0</v>
      </c>
      <c r="U56" s="50">
        <f t="shared" si="16"/>
        <v>0</v>
      </c>
      <c r="V56" s="50">
        <f t="shared" si="17"/>
        <v>0</v>
      </c>
      <c r="W56" s="50">
        <f t="shared" si="18"/>
        <v>0</v>
      </c>
      <c r="X56" s="50">
        <f t="shared" si="19"/>
        <v>0</v>
      </c>
      <c r="Y56" s="50">
        <f t="shared" si="20"/>
        <v>0</v>
      </c>
      <c r="Z56" s="51">
        <f t="shared" si="0"/>
        <v>0</v>
      </c>
      <c r="AA56" s="51">
        <f t="shared" si="1"/>
        <v>0</v>
      </c>
      <c r="AB56" s="51">
        <f t="shared" si="2"/>
        <v>0</v>
      </c>
      <c r="AC56" s="51">
        <f t="shared" si="3"/>
        <v>0</v>
      </c>
      <c r="AD56" s="51">
        <f t="shared" si="4"/>
        <v>0</v>
      </c>
      <c r="AE56" s="51">
        <f t="shared" si="5"/>
        <v>0</v>
      </c>
      <c r="AF56" s="51">
        <f t="shared" si="6"/>
        <v>0</v>
      </c>
      <c r="AG56" s="50">
        <f t="shared" si="7"/>
        <v>0</v>
      </c>
      <c r="AH56" s="78">
        <v>100</v>
      </c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ht="12.75" customHeight="1">
      <c r="A57" s="67" t="s">
        <v>74</v>
      </c>
      <c r="B57" s="61"/>
      <c r="C57" s="61"/>
      <c r="D57" s="79"/>
      <c r="E57" s="80"/>
      <c r="F57" s="81"/>
      <c r="G57" s="81"/>
      <c r="H57" s="68">
        <f t="shared" si="21"/>
      </c>
      <c r="I57" s="69">
        <f t="shared" si="22"/>
      </c>
      <c r="J57" s="69" t="str">
        <f t="shared" si="23"/>
        <v>-</v>
      </c>
      <c r="K57" s="69" t="str">
        <f t="shared" si="24"/>
        <v>-</v>
      </c>
      <c r="L57" s="92"/>
      <c r="M57" s="2"/>
      <c r="N57" s="50" t="str">
        <f t="shared" si="11"/>
        <v> U</v>
      </c>
      <c r="O57" s="50" t="str">
        <f t="shared" si="12"/>
        <v>-</v>
      </c>
      <c r="P57" s="2"/>
      <c r="Q57" s="50">
        <f t="shared" si="13"/>
        <v>0</v>
      </c>
      <c r="R57" s="51">
        <f t="shared" si="14"/>
        <v>0</v>
      </c>
      <c r="S57" s="51"/>
      <c r="T57" s="51">
        <f t="shared" si="15"/>
        <v>0</v>
      </c>
      <c r="U57" s="50">
        <f t="shared" si="16"/>
        <v>0</v>
      </c>
      <c r="V57" s="50">
        <f t="shared" si="17"/>
        <v>0</v>
      </c>
      <c r="W57" s="50">
        <f t="shared" si="18"/>
        <v>0</v>
      </c>
      <c r="X57" s="50">
        <f t="shared" si="19"/>
        <v>0</v>
      </c>
      <c r="Y57" s="50">
        <f t="shared" si="20"/>
        <v>0</v>
      </c>
      <c r="Z57" s="51">
        <f t="shared" si="0"/>
        <v>0</v>
      </c>
      <c r="AA57" s="51">
        <f t="shared" si="1"/>
        <v>0</v>
      </c>
      <c r="AB57" s="51">
        <f t="shared" si="2"/>
        <v>0</v>
      </c>
      <c r="AC57" s="51">
        <f t="shared" si="3"/>
        <v>0</v>
      </c>
      <c r="AD57" s="51">
        <f t="shared" si="4"/>
        <v>0</v>
      </c>
      <c r="AE57" s="51">
        <f t="shared" si="5"/>
        <v>0</v>
      </c>
      <c r="AF57" s="51">
        <f t="shared" si="6"/>
        <v>0</v>
      </c>
      <c r="AG57" s="50">
        <f t="shared" si="7"/>
        <v>0</v>
      </c>
      <c r="AH57" s="78">
        <v>105</v>
      </c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ht="12.75" customHeight="1">
      <c r="A58" s="67" t="s">
        <v>75</v>
      </c>
      <c r="B58" s="61"/>
      <c r="C58" s="61"/>
      <c r="D58" s="79"/>
      <c r="E58" s="80"/>
      <c r="F58" s="81"/>
      <c r="G58" s="81"/>
      <c r="H58" s="68">
        <f t="shared" si="21"/>
      </c>
      <c r="I58" s="69">
        <f t="shared" si="22"/>
      </c>
      <c r="J58" s="69" t="str">
        <f t="shared" si="23"/>
        <v>-</v>
      </c>
      <c r="K58" s="69" t="str">
        <f t="shared" si="24"/>
        <v>-</v>
      </c>
      <c r="L58" s="92"/>
      <c r="M58" s="3"/>
      <c r="N58" s="50" t="str">
        <f t="shared" si="11"/>
        <v> V</v>
      </c>
      <c r="O58" s="50" t="str">
        <f t="shared" si="12"/>
        <v>-</v>
      </c>
      <c r="P58" s="3"/>
      <c r="Q58" s="50">
        <f t="shared" si="13"/>
        <v>0</v>
      </c>
      <c r="R58" s="51">
        <f t="shared" si="14"/>
        <v>0</v>
      </c>
      <c r="S58" s="51"/>
      <c r="T58" s="51">
        <f t="shared" si="15"/>
        <v>0</v>
      </c>
      <c r="U58" s="50">
        <f t="shared" si="16"/>
        <v>0</v>
      </c>
      <c r="V58" s="50">
        <f t="shared" si="17"/>
        <v>0</v>
      </c>
      <c r="W58" s="50">
        <f t="shared" si="18"/>
        <v>0</v>
      </c>
      <c r="X58" s="50">
        <f t="shared" si="19"/>
        <v>0</v>
      </c>
      <c r="Y58" s="50">
        <f t="shared" si="20"/>
        <v>0</v>
      </c>
      <c r="Z58" s="51">
        <f t="shared" si="0"/>
        <v>0</v>
      </c>
      <c r="AA58" s="51">
        <f t="shared" si="1"/>
        <v>0</v>
      </c>
      <c r="AB58" s="51">
        <f t="shared" si="2"/>
        <v>0</v>
      </c>
      <c r="AC58" s="51">
        <f t="shared" si="3"/>
        <v>0</v>
      </c>
      <c r="AD58" s="51">
        <f t="shared" si="4"/>
        <v>0</v>
      </c>
      <c r="AE58" s="51">
        <f t="shared" si="5"/>
        <v>0</v>
      </c>
      <c r="AF58" s="51">
        <f t="shared" si="6"/>
        <v>0</v>
      </c>
      <c r="AG58" s="50">
        <f t="shared" si="7"/>
        <v>0</v>
      </c>
      <c r="AH58" s="78">
        <v>110</v>
      </c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ht="12.75" customHeight="1">
      <c r="A59" s="67" t="s">
        <v>76</v>
      </c>
      <c r="B59" s="61"/>
      <c r="C59" s="61"/>
      <c r="D59" s="79"/>
      <c r="E59" s="80"/>
      <c r="F59" s="81"/>
      <c r="G59" s="81"/>
      <c r="H59" s="68">
        <f t="shared" si="21"/>
      </c>
      <c r="I59" s="69">
        <f t="shared" si="22"/>
      </c>
      <c r="J59" s="69" t="str">
        <f t="shared" si="23"/>
        <v>-</v>
      </c>
      <c r="K59" s="69" t="str">
        <f t="shared" si="24"/>
        <v>-</v>
      </c>
      <c r="L59" s="92"/>
      <c r="M59" s="2"/>
      <c r="N59" s="50" t="str">
        <f t="shared" si="11"/>
        <v> W</v>
      </c>
      <c r="O59" s="50" t="str">
        <f t="shared" si="12"/>
        <v>-</v>
      </c>
      <c r="P59" s="2"/>
      <c r="Q59" s="50">
        <f t="shared" si="13"/>
        <v>0</v>
      </c>
      <c r="R59" s="51">
        <f t="shared" si="14"/>
        <v>0</v>
      </c>
      <c r="S59" s="51"/>
      <c r="T59" s="51">
        <f t="shared" si="15"/>
        <v>0</v>
      </c>
      <c r="U59" s="50">
        <f t="shared" si="16"/>
        <v>0</v>
      </c>
      <c r="V59" s="50">
        <f t="shared" si="17"/>
        <v>0</v>
      </c>
      <c r="W59" s="50">
        <f t="shared" si="18"/>
        <v>0</v>
      </c>
      <c r="X59" s="50">
        <f t="shared" si="19"/>
        <v>0</v>
      </c>
      <c r="Y59" s="50">
        <f t="shared" si="20"/>
        <v>0</v>
      </c>
      <c r="Z59" s="51">
        <f t="shared" si="0"/>
        <v>0</v>
      </c>
      <c r="AA59" s="51">
        <f t="shared" si="1"/>
        <v>0</v>
      </c>
      <c r="AB59" s="51">
        <f t="shared" si="2"/>
        <v>0</v>
      </c>
      <c r="AC59" s="51">
        <f t="shared" si="3"/>
        <v>0</v>
      </c>
      <c r="AD59" s="51">
        <f t="shared" si="4"/>
        <v>0</v>
      </c>
      <c r="AE59" s="51">
        <f t="shared" si="5"/>
        <v>0</v>
      </c>
      <c r="AF59" s="51">
        <f t="shared" si="6"/>
        <v>0</v>
      </c>
      <c r="AG59" s="50">
        <f t="shared" si="7"/>
        <v>0</v>
      </c>
      <c r="AH59" s="78">
        <v>115</v>
      </c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ht="12.75" customHeight="1">
      <c r="A60" s="67" t="s">
        <v>77</v>
      </c>
      <c r="B60" s="61"/>
      <c r="C60" s="61"/>
      <c r="D60" s="79"/>
      <c r="E60" s="80"/>
      <c r="F60" s="81"/>
      <c r="G60" s="81"/>
      <c r="H60" s="68">
        <f t="shared" si="21"/>
      </c>
      <c r="I60" s="69">
        <f t="shared" si="22"/>
      </c>
      <c r="J60" s="69" t="str">
        <f t="shared" si="23"/>
        <v>-</v>
      </c>
      <c r="K60" s="69" t="str">
        <f t="shared" si="24"/>
        <v>-</v>
      </c>
      <c r="L60" s="92"/>
      <c r="M60" s="3"/>
      <c r="N60" s="50" t="str">
        <f t="shared" si="11"/>
        <v> X</v>
      </c>
      <c r="O60" s="50" t="str">
        <f t="shared" si="12"/>
        <v>-</v>
      </c>
      <c r="P60" s="3"/>
      <c r="Q60" s="50">
        <f t="shared" si="13"/>
        <v>0</v>
      </c>
      <c r="R60" s="51">
        <f t="shared" si="14"/>
        <v>0</v>
      </c>
      <c r="S60" s="51"/>
      <c r="T60" s="51">
        <f t="shared" si="15"/>
        <v>0</v>
      </c>
      <c r="U60" s="50">
        <f t="shared" si="16"/>
        <v>0</v>
      </c>
      <c r="V60" s="50">
        <f t="shared" si="17"/>
        <v>0</v>
      </c>
      <c r="W60" s="50">
        <f t="shared" si="18"/>
        <v>0</v>
      </c>
      <c r="X60" s="50">
        <f t="shared" si="19"/>
        <v>0</v>
      </c>
      <c r="Y60" s="50">
        <f t="shared" si="20"/>
        <v>0</v>
      </c>
      <c r="Z60" s="51">
        <f t="shared" si="0"/>
        <v>0</v>
      </c>
      <c r="AA60" s="51">
        <f t="shared" si="1"/>
        <v>0</v>
      </c>
      <c r="AB60" s="51">
        <f t="shared" si="2"/>
        <v>0</v>
      </c>
      <c r="AC60" s="51">
        <f t="shared" si="3"/>
        <v>0</v>
      </c>
      <c r="AD60" s="51">
        <f t="shared" si="4"/>
        <v>0</v>
      </c>
      <c r="AE60" s="51">
        <f t="shared" si="5"/>
        <v>0</v>
      </c>
      <c r="AF60" s="51">
        <f t="shared" si="6"/>
        <v>0</v>
      </c>
      <c r="AG60" s="50">
        <f t="shared" si="7"/>
        <v>0</v>
      </c>
      <c r="AH60" s="78">
        <v>120</v>
      </c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ht="12.75" customHeight="1">
      <c r="A61" s="67" t="s">
        <v>78</v>
      </c>
      <c r="B61" s="61"/>
      <c r="C61" s="61"/>
      <c r="D61" s="79"/>
      <c r="E61" s="80"/>
      <c r="F61" s="81"/>
      <c r="G61" s="81"/>
      <c r="H61" s="68">
        <f t="shared" si="21"/>
      </c>
      <c r="I61" s="69">
        <f t="shared" si="22"/>
      </c>
      <c r="J61" s="69" t="str">
        <f t="shared" si="23"/>
        <v>-</v>
      </c>
      <c r="K61" s="69" t="str">
        <f t="shared" si="24"/>
        <v>-</v>
      </c>
      <c r="L61" s="92"/>
      <c r="M61" s="2"/>
      <c r="N61" s="50" t="str">
        <f t="shared" si="11"/>
        <v> Y</v>
      </c>
      <c r="O61" s="50" t="str">
        <f t="shared" si="12"/>
        <v>-</v>
      </c>
      <c r="P61" s="2"/>
      <c r="Q61" s="50">
        <f t="shared" si="13"/>
        <v>0</v>
      </c>
      <c r="R61" s="51">
        <f t="shared" si="14"/>
        <v>0</v>
      </c>
      <c r="S61" s="51"/>
      <c r="T61" s="51">
        <f t="shared" si="15"/>
        <v>0</v>
      </c>
      <c r="U61" s="50">
        <f t="shared" si="16"/>
        <v>0</v>
      </c>
      <c r="V61" s="50">
        <f t="shared" si="17"/>
        <v>0</v>
      </c>
      <c r="W61" s="50">
        <f t="shared" si="18"/>
        <v>0</v>
      </c>
      <c r="X61" s="50">
        <f t="shared" si="19"/>
        <v>0</v>
      </c>
      <c r="Y61" s="50">
        <f t="shared" si="20"/>
        <v>0</v>
      </c>
      <c r="Z61" s="51">
        <f t="shared" si="0"/>
        <v>0</v>
      </c>
      <c r="AA61" s="51">
        <f t="shared" si="1"/>
        <v>0</v>
      </c>
      <c r="AB61" s="51">
        <f t="shared" si="2"/>
        <v>0</v>
      </c>
      <c r="AC61" s="51">
        <f t="shared" si="3"/>
        <v>0</v>
      </c>
      <c r="AD61" s="51">
        <f t="shared" si="4"/>
        <v>0</v>
      </c>
      <c r="AE61" s="51">
        <f t="shared" si="5"/>
        <v>0</v>
      </c>
      <c r="AF61" s="51">
        <f t="shared" si="6"/>
        <v>0</v>
      </c>
      <c r="AG61" s="50">
        <f t="shared" si="7"/>
        <v>0</v>
      </c>
      <c r="AH61" s="78">
        <v>125</v>
      </c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ht="12.75" customHeight="1">
      <c r="A62" s="67" t="s">
        <v>79</v>
      </c>
      <c r="B62" s="61"/>
      <c r="C62" s="61"/>
      <c r="D62" s="79"/>
      <c r="E62" s="80"/>
      <c r="F62" s="81"/>
      <c r="G62" s="81"/>
      <c r="H62" s="68">
        <f t="shared" si="21"/>
      </c>
      <c r="I62" s="69">
        <f t="shared" si="22"/>
      </c>
      <c r="J62" s="69" t="str">
        <f t="shared" si="23"/>
        <v>-</v>
      </c>
      <c r="K62" s="69" t="str">
        <f t="shared" si="24"/>
        <v>-</v>
      </c>
      <c r="L62" s="92"/>
      <c r="M62" s="3"/>
      <c r="N62" s="50" t="str">
        <f t="shared" si="11"/>
        <v> Z</v>
      </c>
      <c r="O62" s="50" t="str">
        <f t="shared" si="12"/>
        <v>-</v>
      </c>
      <c r="P62" s="3"/>
      <c r="Q62" s="50">
        <f t="shared" si="13"/>
        <v>0</v>
      </c>
      <c r="R62" s="51">
        <f t="shared" si="14"/>
        <v>0</v>
      </c>
      <c r="S62" s="51"/>
      <c r="T62" s="51">
        <f t="shared" si="15"/>
        <v>0</v>
      </c>
      <c r="U62" s="50">
        <f t="shared" si="16"/>
        <v>0</v>
      </c>
      <c r="V62" s="50">
        <f t="shared" si="17"/>
        <v>0</v>
      </c>
      <c r="W62" s="50">
        <f t="shared" si="18"/>
        <v>0</v>
      </c>
      <c r="X62" s="50">
        <f t="shared" si="19"/>
        <v>0</v>
      </c>
      <c r="Y62" s="50">
        <f t="shared" si="20"/>
        <v>0</v>
      </c>
      <c r="Z62" s="51">
        <f t="shared" si="0"/>
        <v>0</v>
      </c>
      <c r="AA62" s="51">
        <f t="shared" si="1"/>
        <v>0</v>
      </c>
      <c r="AB62" s="51">
        <f t="shared" si="2"/>
        <v>0</v>
      </c>
      <c r="AC62" s="51">
        <f t="shared" si="3"/>
        <v>0</v>
      </c>
      <c r="AD62" s="51">
        <f t="shared" si="4"/>
        <v>0</v>
      </c>
      <c r="AE62" s="51">
        <f t="shared" si="5"/>
        <v>0</v>
      </c>
      <c r="AF62" s="51">
        <f t="shared" si="6"/>
        <v>0</v>
      </c>
      <c r="AG62" s="50">
        <f t="shared" si="7"/>
        <v>0</v>
      </c>
      <c r="AH62" s="78">
        <v>130</v>
      </c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ht="12.75" customHeight="1">
      <c r="A63" s="67" t="s">
        <v>4</v>
      </c>
      <c r="B63" s="61"/>
      <c r="C63" s="61"/>
      <c r="D63" s="79"/>
      <c r="E63" s="80"/>
      <c r="F63" s="81"/>
      <c r="G63" s="81"/>
      <c r="H63" s="68">
        <f t="shared" si="21"/>
      </c>
      <c r="I63" s="69">
        <f t="shared" si="22"/>
      </c>
      <c r="J63" s="69" t="str">
        <f t="shared" si="23"/>
        <v>-</v>
      </c>
      <c r="K63" s="69" t="str">
        <f t="shared" si="24"/>
        <v>-</v>
      </c>
      <c r="L63" s="92"/>
      <c r="M63" s="3"/>
      <c r="N63" s="50" t="str">
        <f t="shared" si="11"/>
        <v>AA</v>
      </c>
      <c r="O63" s="50" t="str">
        <f t="shared" si="12"/>
        <v>-</v>
      </c>
      <c r="P63" s="3"/>
      <c r="Q63" s="50">
        <f t="shared" si="13"/>
        <v>0</v>
      </c>
      <c r="R63" s="51">
        <f t="shared" si="14"/>
        <v>0</v>
      </c>
      <c r="S63" s="51"/>
      <c r="T63" s="51">
        <f t="shared" si="15"/>
        <v>0</v>
      </c>
      <c r="U63" s="50">
        <f t="shared" si="16"/>
        <v>0</v>
      </c>
      <c r="V63" s="50">
        <f t="shared" si="17"/>
        <v>0</v>
      </c>
      <c r="W63" s="50">
        <f t="shared" si="18"/>
        <v>0</v>
      </c>
      <c r="X63" s="50">
        <f t="shared" si="19"/>
        <v>0</v>
      </c>
      <c r="Y63" s="50">
        <f t="shared" si="20"/>
        <v>0</v>
      </c>
      <c r="Z63" s="51">
        <f t="shared" si="0"/>
        <v>0</v>
      </c>
      <c r="AA63" s="51">
        <f t="shared" si="1"/>
        <v>0</v>
      </c>
      <c r="AB63" s="51">
        <f t="shared" si="2"/>
        <v>0</v>
      </c>
      <c r="AC63" s="51">
        <f t="shared" si="3"/>
        <v>0</v>
      </c>
      <c r="AD63" s="51">
        <f t="shared" si="4"/>
        <v>0</v>
      </c>
      <c r="AE63" s="51">
        <f t="shared" si="5"/>
        <v>0</v>
      </c>
      <c r="AF63" s="51">
        <f t="shared" si="6"/>
        <v>0</v>
      </c>
      <c r="AG63" s="50">
        <f t="shared" si="7"/>
        <v>0</v>
      </c>
      <c r="AH63" s="78">
        <v>135</v>
      </c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ht="12.75" customHeight="1">
      <c r="A64" s="67" t="s">
        <v>6</v>
      </c>
      <c r="B64" s="61"/>
      <c r="C64" s="61"/>
      <c r="D64" s="79"/>
      <c r="E64" s="80"/>
      <c r="F64" s="81"/>
      <c r="G64" s="81"/>
      <c r="H64" s="68">
        <f t="shared" si="21"/>
      </c>
      <c r="I64" s="69">
        <f t="shared" si="22"/>
      </c>
      <c r="J64" s="69" t="str">
        <f t="shared" si="23"/>
        <v>-</v>
      </c>
      <c r="K64" s="69" t="str">
        <f t="shared" si="24"/>
        <v>-</v>
      </c>
      <c r="L64" s="92"/>
      <c r="M64" s="3"/>
      <c r="N64" s="50" t="str">
        <f t="shared" si="11"/>
        <v>AB</v>
      </c>
      <c r="O64" s="50" t="str">
        <f t="shared" si="12"/>
        <v>-</v>
      </c>
      <c r="P64" s="3"/>
      <c r="Q64" s="50">
        <f t="shared" si="13"/>
        <v>0</v>
      </c>
      <c r="R64" s="51">
        <f t="shared" si="14"/>
        <v>0</v>
      </c>
      <c r="S64" s="51"/>
      <c r="T64" s="51">
        <f t="shared" si="15"/>
        <v>0</v>
      </c>
      <c r="U64" s="50">
        <f t="shared" si="16"/>
        <v>0</v>
      </c>
      <c r="V64" s="50">
        <f t="shared" si="17"/>
        <v>0</v>
      </c>
      <c r="W64" s="50">
        <f t="shared" si="18"/>
        <v>0</v>
      </c>
      <c r="X64" s="50">
        <f t="shared" si="19"/>
        <v>0</v>
      </c>
      <c r="Y64" s="50">
        <f t="shared" si="20"/>
        <v>0</v>
      </c>
      <c r="Z64" s="51">
        <f t="shared" si="0"/>
        <v>0</v>
      </c>
      <c r="AA64" s="51">
        <f t="shared" si="1"/>
        <v>0</v>
      </c>
      <c r="AB64" s="51">
        <f t="shared" si="2"/>
        <v>0</v>
      </c>
      <c r="AC64" s="51">
        <f t="shared" si="3"/>
        <v>0</v>
      </c>
      <c r="AD64" s="51">
        <f t="shared" si="4"/>
        <v>0</v>
      </c>
      <c r="AE64" s="51">
        <f t="shared" si="5"/>
        <v>0</v>
      </c>
      <c r="AF64" s="51">
        <f t="shared" si="6"/>
        <v>0</v>
      </c>
      <c r="AG64" s="50">
        <f t="shared" si="7"/>
        <v>0</v>
      </c>
      <c r="AH64" s="78">
        <v>140</v>
      </c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ht="12.75" customHeight="1">
      <c r="A65" s="67" t="s">
        <v>7</v>
      </c>
      <c r="B65" s="61"/>
      <c r="C65" s="61"/>
      <c r="D65" s="79"/>
      <c r="E65" s="80"/>
      <c r="F65" s="81"/>
      <c r="G65" s="81"/>
      <c r="H65" s="68">
        <f t="shared" si="21"/>
      </c>
      <c r="I65" s="69">
        <f t="shared" si="22"/>
      </c>
      <c r="J65" s="69" t="str">
        <f t="shared" si="23"/>
        <v>-</v>
      </c>
      <c r="K65" s="69" t="str">
        <f t="shared" si="24"/>
        <v>-</v>
      </c>
      <c r="L65" s="92"/>
      <c r="M65" s="2"/>
      <c r="N65" s="50" t="str">
        <f t="shared" si="11"/>
        <v>AC</v>
      </c>
      <c r="O65" s="50" t="str">
        <f t="shared" si="12"/>
        <v>-</v>
      </c>
      <c r="P65" s="2"/>
      <c r="Q65" s="50">
        <f t="shared" si="13"/>
        <v>0</v>
      </c>
      <c r="R65" s="51">
        <f t="shared" si="14"/>
        <v>0</v>
      </c>
      <c r="S65" s="51"/>
      <c r="T65" s="51">
        <f t="shared" si="15"/>
        <v>0</v>
      </c>
      <c r="U65" s="50">
        <f t="shared" si="16"/>
        <v>0</v>
      </c>
      <c r="V65" s="50">
        <f t="shared" si="17"/>
        <v>0</v>
      </c>
      <c r="W65" s="50">
        <f t="shared" si="18"/>
        <v>0</v>
      </c>
      <c r="X65" s="50">
        <f t="shared" si="19"/>
        <v>0</v>
      </c>
      <c r="Y65" s="50">
        <f t="shared" si="20"/>
        <v>0</v>
      </c>
      <c r="Z65" s="51">
        <f t="shared" si="0"/>
        <v>0</v>
      </c>
      <c r="AA65" s="51">
        <f t="shared" si="1"/>
        <v>0</v>
      </c>
      <c r="AB65" s="51">
        <f t="shared" si="2"/>
        <v>0</v>
      </c>
      <c r="AC65" s="51">
        <f t="shared" si="3"/>
        <v>0</v>
      </c>
      <c r="AD65" s="51">
        <f t="shared" si="4"/>
        <v>0</v>
      </c>
      <c r="AE65" s="51">
        <f t="shared" si="5"/>
        <v>0</v>
      </c>
      <c r="AF65" s="51">
        <f t="shared" si="6"/>
        <v>0</v>
      </c>
      <c r="AG65" s="50">
        <f t="shared" si="7"/>
        <v>0</v>
      </c>
      <c r="AH65" s="78">
        <v>145</v>
      </c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ht="12.75" customHeight="1">
      <c r="A66" s="67" t="s">
        <v>8</v>
      </c>
      <c r="B66" s="61"/>
      <c r="C66" s="61"/>
      <c r="D66" s="79"/>
      <c r="E66" s="80"/>
      <c r="F66" s="81"/>
      <c r="G66" s="81"/>
      <c r="H66" s="68">
        <f t="shared" si="21"/>
      </c>
      <c r="I66" s="69">
        <f t="shared" si="22"/>
      </c>
      <c r="J66" s="69" t="str">
        <f t="shared" si="23"/>
        <v>-</v>
      </c>
      <c r="K66" s="69" t="str">
        <f t="shared" si="24"/>
        <v>-</v>
      </c>
      <c r="L66" s="92"/>
      <c r="M66" s="3"/>
      <c r="N66" s="50" t="str">
        <f t="shared" si="11"/>
        <v>AD</v>
      </c>
      <c r="O66" s="50" t="str">
        <f t="shared" si="12"/>
        <v>-</v>
      </c>
      <c r="P66" s="3"/>
      <c r="Q66" s="50">
        <f t="shared" si="13"/>
        <v>0</v>
      </c>
      <c r="R66" s="51">
        <f t="shared" si="14"/>
        <v>0</v>
      </c>
      <c r="S66" s="51"/>
      <c r="T66" s="51">
        <f t="shared" si="15"/>
        <v>0</v>
      </c>
      <c r="U66" s="50">
        <f t="shared" si="16"/>
        <v>0</v>
      </c>
      <c r="V66" s="50">
        <f t="shared" si="17"/>
        <v>0</v>
      </c>
      <c r="W66" s="50">
        <f t="shared" si="18"/>
        <v>0</v>
      </c>
      <c r="X66" s="50">
        <f t="shared" si="19"/>
        <v>0</v>
      </c>
      <c r="Y66" s="50">
        <f t="shared" si="20"/>
        <v>0</v>
      </c>
      <c r="Z66" s="51">
        <f t="shared" si="0"/>
        <v>0</v>
      </c>
      <c r="AA66" s="51">
        <f t="shared" si="1"/>
        <v>0</v>
      </c>
      <c r="AB66" s="51">
        <f t="shared" si="2"/>
        <v>0</v>
      </c>
      <c r="AC66" s="51">
        <f t="shared" si="3"/>
        <v>0</v>
      </c>
      <c r="AD66" s="51">
        <f t="shared" si="4"/>
        <v>0</v>
      </c>
      <c r="AE66" s="51">
        <f t="shared" si="5"/>
        <v>0</v>
      </c>
      <c r="AF66" s="51">
        <f t="shared" si="6"/>
        <v>0</v>
      </c>
      <c r="AG66" s="50">
        <f t="shared" si="7"/>
        <v>0</v>
      </c>
      <c r="AH66" s="78">
        <v>150</v>
      </c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ht="12.75" customHeight="1">
      <c r="A67" s="67" t="s">
        <v>9</v>
      </c>
      <c r="B67" s="61"/>
      <c r="C67" s="61"/>
      <c r="D67" s="79"/>
      <c r="E67" s="80"/>
      <c r="F67" s="81"/>
      <c r="G67" s="81"/>
      <c r="H67" s="68">
        <f t="shared" si="21"/>
      </c>
      <c r="I67" s="69">
        <f t="shared" si="22"/>
      </c>
      <c r="J67" s="69" t="str">
        <f t="shared" si="23"/>
        <v>-</v>
      </c>
      <c r="K67" s="69" t="str">
        <f t="shared" si="24"/>
        <v>-</v>
      </c>
      <c r="L67" s="92"/>
      <c r="M67" s="2"/>
      <c r="N67" s="50" t="str">
        <f t="shared" si="11"/>
        <v>AE</v>
      </c>
      <c r="O67" s="50" t="str">
        <f t="shared" si="12"/>
        <v>-</v>
      </c>
      <c r="P67" s="2"/>
      <c r="Q67" s="50">
        <f t="shared" si="13"/>
        <v>0</v>
      </c>
      <c r="R67" s="51">
        <f t="shared" si="14"/>
        <v>0</v>
      </c>
      <c r="S67" s="51"/>
      <c r="T67" s="51">
        <f t="shared" si="15"/>
        <v>0</v>
      </c>
      <c r="U67" s="50">
        <f t="shared" si="16"/>
        <v>0</v>
      </c>
      <c r="V67" s="50">
        <f t="shared" si="17"/>
        <v>0</v>
      </c>
      <c r="W67" s="50">
        <f t="shared" si="18"/>
        <v>0</v>
      </c>
      <c r="X67" s="50">
        <f t="shared" si="19"/>
        <v>0</v>
      </c>
      <c r="Y67" s="50">
        <f t="shared" si="20"/>
        <v>0</v>
      </c>
      <c r="Z67" s="51">
        <f t="shared" si="0"/>
        <v>0</v>
      </c>
      <c r="AA67" s="51">
        <f t="shared" si="1"/>
        <v>0</v>
      </c>
      <c r="AB67" s="51">
        <f t="shared" si="2"/>
        <v>0</v>
      </c>
      <c r="AC67" s="51">
        <f t="shared" si="3"/>
        <v>0</v>
      </c>
      <c r="AD67" s="51">
        <f t="shared" si="4"/>
        <v>0</v>
      </c>
      <c r="AE67" s="51">
        <f t="shared" si="5"/>
        <v>0</v>
      </c>
      <c r="AF67" s="51">
        <f t="shared" si="6"/>
        <v>0</v>
      </c>
      <c r="AG67" s="50">
        <f t="shared" si="7"/>
        <v>0</v>
      </c>
      <c r="AH67" s="78">
        <v>155</v>
      </c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ht="12.75" customHeight="1">
      <c r="A68" s="67" t="s">
        <v>10</v>
      </c>
      <c r="B68" s="61"/>
      <c r="C68" s="61"/>
      <c r="D68" s="79"/>
      <c r="E68" s="80"/>
      <c r="F68" s="81"/>
      <c r="G68" s="81"/>
      <c r="H68" s="68">
        <f t="shared" si="21"/>
      </c>
      <c r="I68" s="69">
        <f t="shared" si="22"/>
      </c>
      <c r="J68" s="69" t="str">
        <f t="shared" si="23"/>
        <v>-</v>
      </c>
      <c r="K68" s="69" t="str">
        <f t="shared" si="24"/>
        <v>-</v>
      </c>
      <c r="L68" s="92"/>
      <c r="M68" s="3"/>
      <c r="N68" s="50" t="str">
        <f t="shared" si="11"/>
        <v>AF</v>
      </c>
      <c r="O68" s="50" t="str">
        <f t="shared" si="12"/>
        <v>-</v>
      </c>
      <c r="P68" s="3"/>
      <c r="Q68" s="50">
        <f t="shared" si="13"/>
        <v>0</v>
      </c>
      <c r="R68" s="51">
        <f t="shared" si="14"/>
        <v>0</v>
      </c>
      <c r="S68" s="51"/>
      <c r="T68" s="51">
        <f t="shared" si="15"/>
        <v>0</v>
      </c>
      <c r="U68" s="50">
        <f t="shared" si="16"/>
        <v>0</v>
      </c>
      <c r="V68" s="50">
        <f t="shared" si="17"/>
        <v>0</v>
      </c>
      <c r="W68" s="50">
        <f t="shared" si="18"/>
        <v>0</v>
      </c>
      <c r="X68" s="50">
        <f t="shared" si="19"/>
        <v>0</v>
      </c>
      <c r="Y68" s="50">
        <f t="shared" si="20"/>
        <v>0</v>
      </c>
      <c r="Z68" s="51">
        <f t="shared" si="0"/>
        <v>0</v>
      </c>
      <c r="AA68" s="51">
        <f t="shared" si="1"/>
        <v>0</v>
      </c>
      <c r="AB68" s="51">
        <f t="shared" si="2"/>
        <v>0</v>
      </c>
      <c r="AC68" s="51">
        <f t="shared" si="3"/>
        <v>0</v>
      </c>
      <c r="AD68" s="51">
        <f t="shared" si="4"/>
        <v>0</v>
      </c>
      <c r="AE68" s="51">
        <f t="shared" si="5"/>
        <v>0</v>
      </c>
      <c r="AF68" s="51">
        <f t="shared" si="6"/>
        <v>0</v>
      </c>
      <c r="AG68" s="50">
        <f t="shared" si="7"/>
        <v>0</v>
      </c>
      <c r="AH68" s="78">
        <v>160</v>
      </c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ht="12.75" customHeight="1">
      <c r="A69" s="67" t="s">
        <v>11</v>
      </c>
      <c r="B69" s="61"/>
      <c r="C69" s="61"/>
      <c r="D69" s="79"/>
      <c r="E69" s="80"/>
      <c r="F69" s="81"/>
      <c r="G69" s="81"/>
      <c r="H69" s="68">
        <f t="shared" si="21"/>
      </c>
      <c r="I69" s="69">
        <f t="shared" si="22"/>
      </c>
      <c r="J69" s="69" t="str">
        <f t="shared" si="23"/>
        <v>-</v>
      </c>
      <c r="K69" s="69" t="str">
        <f t="shared" si="24"/>
        <v>-</v>
      </c>
      <c r="L69" s="92"/>
      <c r="M69" s="2"/>
      <c r="N69" s="50" t="str">
        <f t="shared" si="11"/>
        <v>AG</v>
      </c>
      <c r="O69" s="50" t="str">
        <f t="shared" si="12"/>
        <v>-</v>
      </c>
      <c r="P69" s="2"/>
      <c r="Q69" s="50">
        <f t="shared" si="13"/>
        <v>0</v>
      </c>
      <c r="R69" s="51">
        <f t="shared" si="14"/>
        <v>0</v>
      </c>
      <c r="S69" s="51"/>
      <c r="T69" s="51">
        <f t="shared" si="15"/>
        <v>0</v>
      </c>
      <c r="U69" s="50">
        <f t="shared" si="16"/>
        <v>0</v>
      </c>
      <c r="V69" s="50">
        <f t="shared" si="17"/>
        <v>0</v>
      </c>
      <c r="W69" s="50">
        <f t="shared" si="18"/>
        <v>0</v>
      </c>
      <c r="X69" s="50">
        <f t="shared" si="19"/>
        <v>0</v>
      </c>
      <c r="Y69" s="50">
        <f t="shared" si="20"/>
        <v>0</v>
      </c>
      <c r="Z69" s="51">
        <f t="shared" si="0"/>
        <v>0</v>
      </c>
      <c r="AA69" s="51">
        <f t="shared" si="1"/>
        <v>0</v>
      </c>
      <c r="AB69" s="51">
        <f t="shared" si="2"/>
        <v>0</v>
      </c>
      <c r="AC69" s="51">
        <f t="shared" si="3"/>
        <v>0</v>
      </c>
      <c r="AD69" s="51">
        <f t="shared" si="4"/>
        <v>0</v>
      </c>
      <c r="AE69" s="51">
        <f t="shared" si="5"/>
        <v>0</v>
      </c>
      <c r="AF69" s="51">
        <f t="shared" si="6"/>
        <v>0</v>
      </c>
      <c r="AG69" s="50">
        <f t="shared" si="7"/>
        <v>0</v>
      </c>
      <c r="AH69" s="78">
        <v>165</v>
      </c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ht="12.75" customHeight="1">
      <c r="A70" s="67" t="s">
        <v>12</v>
      </c>
      <c r="B70" s="61"/>
      <c r="C70" s="61"/>
      <c r="D70" s="79"/>
      <c r="E70" s="80"/>
      <c r="F70" s="81"/>
      <c r="G70" s="81"/>
      <c r="H70" s="68">
        <f t="shared" si="21"/>
      </c>
      <c r="I70" s="69">
        <f t="shared" si="22"/>
      </c>
      <c r="J70" s="69" t="str">
        <f t="shared" si="23"/>
        <v>-</v>
      </c>
      <c r="K70" s="69" t="str">
        <f t="shared" si="24"/>
        <v>-</v>
      </c>
      <c r="L70" s="92"/>
      <c r="M70" s="3"/>
      <c r="N70" s="50" t="str">
        <f t="shared" si="11"/>
        <v>AH</v>
      </c>
      <c r="O70" s="50" t="str">
        <f t="shared" si="12"/>
        <v>-</v>
      </c>
      <c r="P70" s="3"/>
      <c r="Q70" s="50">
        <f t="shared" si="13"/>
        <v>0</v>
      </c>
      <c r="R70" s="51">
        <f t="shared" si="14"/>
        <v>0</v>
      </c>
      <c r="S70" s="51"/>
      <c r="T70" s="51">
        <f t="shared" si="15"/>
        <v>0</v>
      </c>
      <c r="U70" s="50">
        <f t="shared" si="16"/>
        <v>0</v>
      </c>
      <c r="V70" s="50">
        <f t="shared" si="17"/>
        <v>0</v>
      </c>
      <c r="W70" s="50">
        <f t="shared" si="18"/>
        <v>0</v>
      </c>
      <c r="X70" s="50">
        <f t="shared" si="19"/>
        <v>0</v>
      </c>
      <c r="Y70" s="50">
        <f t="shared" si="20"/>
        <v>0</v>
      </c>
      <c r="Z70" s="51">
        <f t="shared" si="0"/>
        <v>0</v>
      </c>
      <c r="AA70" s="51">
        <f t="shared" si="1"/>
        <v>0</v>
      </c>
      <c r="AB70" s="51">
        <f t="shared" si="2"/>
        <v>0</v>
      </c>
      <c r="AC70" s="51">
        <f t="shared" si="3"/>
        <v>0</v>
      </c>
      <c r="AD70" s="51">
        <f t="shared" si="4"/>
        <v>0</v>
      </c>
      <c r="AE70" s="51">
        <f t="shared" si="5"/>
        <v>0</v>
      </c>
      <c r="AF70" s="51">
        <f t="shared" si="6"/>
        <v>0</v>
      </c>
      <c r="AG70" s="50">
        <f t="shared" si="7"/>
        <v>0</v>
      </c>
      <c r="AH70" s="78">
        <v>170</v>
      </c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ht="12.75" customHeight="1">
      <c r="A71" s="67" t="s">
        <v>13</v>
      </c>
      <c r="B71" s="61"/>
      <c r="C71" s="61"/>
      <c r="D71" s="79"/>
      <c r="E71" s="80"/>
      <c r="F71" s="81"/>
      <c r="G71" s="81"/>
      <c r="H71" s="68">
        <f t="shared" si="21"/>
      </c>
      <c r="I71" s="69">
        <f t="shared" si="22"/>
      </c>
      <c r="J71" s="69" t="str">
        <f t="shared" si="23"/>
        <v>-</v>
      </c>
      <c r="K71" s="69" t="str">
        <f t="shared" si="24"/>
        <v>-</v>
      </c>
      <c r="L71" s="92"/>
      <c r="M71" s="3"/>
      <c r="N71" s="50" t="str">
        <f t="shared" si="11"/>
        <v>AI</v>
      </c>
      <c r="O71" s="50" t="str">
        <f t="shared" si="12"/>
        <v>-</v>
      </c>
      <c r="P71" s="3"/>
      <c r="Q71" s="50">
        <f t="shared" si="13"/>
        <v>0</v>
      </c>
      <c r="R71" s="51">
        <f t="shared" si="14"/>
        <v>0</v>
      </c>
      <c r="S71" s="51"/>
      <c r="T71" s="51">
        <f t="shared" si="15"/>
        <v>0</v>
      </c>
      <c r="U71" s="50">
        <f t="shared" si="16"/>
        <v>0</v>
      </c>
      <c r="V71" s="50">
        <f t="shared" si="17"/>
        <v>0</v>
      </c>
      <c r="W71" s="50">
        <f t="shared" si="18"/>
        <v>0</v>
      </c>
      <c r="X71" s="50">
        <f t="shared" si="19"/>
        <v>0</v>
      </c>
      <c r="Y71" s="50">
        <f t="shared" si="20"/>
        <v>0</v>
      </c>
      <c r="Z71" s="51">
        <f t="shared" si="0"/>
        <v>0</v>
      </c>
      <c r="AA71" s="51">
        <f t="shared" si="1"/>
        <v>0</v>
      </c>
      <c r="AB71" s="51">
        <f t="shared" si="2"/>
        <v>0</v>
      </c>
      <c r="AC71" s="51">
        <f t="shared" si="3"/>
        <v>0</v>
      </c>
      <c r="AD71" s="51">
        <f t="shared" si="4"/>
        <v>0</v>
      </c>
      <c r="AE71" s="51">
        <f t="shared" si="5"/>
        <v>0</v>
      </c>
      <c r="AF71" s="51">
        <f t="shared" si="6"/>
        <v>0</v>
      </c>
      <c r="AG71" s="50">
        <f t="shared" si="7"/>
        <v>0</v>
      </c>
      <c r="AH71" s="78">
        <v>175</v>
      </c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ht="12.75" customHeight="1">
      <c r="A72" s="67" t="s">
        <v>14</v>
      </c>
      <c r="B72" s="61"/>
      <c r="C72" s="61"/>
      <c r="D72" s="79"/>
      <c r="E72" s="80"/>
      <c r="F72" s="81"/>
      <c r="G72" s="81"/>
      <c r="H72" s="68">
        <f t="shared" si="21"/>
      </c>
      <c r="I72" s="69">
        <f t="shared" si="22"/>
      </c>
      <c r="J72" s="69" t="str">
        <f t="shared" si="23"/>
        <v>-</v>
      </c>
      <c r="K72" s="69" t="str">
        <f t="shared" si="24"/>
        <v>-</v>
      </c>
      <c r="L72" s="92"/>
      <c r="M72" s="3"/>
      <c r="N72" s="50" t="str">
        <f t="shared" si="11"/>
        <v>AJ</v>
      </c>
      <c r="O72" s="50" t="str">
        <f t="shared" si="12"/>
        <v>-</v>
      </c>
      <c r="P72" s="3"/>
      <c r="Q72" s="50">
        <f t="shared" si="13"/>
        <v>0</v>
      </c>
      <c r="R72" s="51">
        <f t="shared" si="14"/>
        <v>0</v>
      </c>
      <c r="S72" s="51"/>
      <c r="T72" s="51">
        <f t="shared" si="15"/>
        <v>0</v>
      </c>
      <c r="U72" s="50">
        <f t="shared" si="16"/>
        <v>0</v>
      </c>
      <c r="V72" s="50">
        <f t="shared" si="17"/>
        <v>0</v>
      </c>
      <c r="W72" s="50">
        <f t="shared" si="18"/>
        <v>0</v>
      </c>
      <c r="X72" s="50">
        <f t="shared" si="19"/>
        <v>0</v>
      </c>
      <c r="Y72" s="50">
        <f t="shared" si="20"/>
        <v>0</v>
      </c>
      <c r="Z72" s="51">
        <f t="shared" si="0"/>
        <v>0</v>
      </c>
      <c r="AA72" s="51">
        <f t="shared" si="1"/>
        <v>0</v>
      </c>
      <c r="AB72" s="51">
        <f t="shared" si="2"/>
        <v>0</v>
      </c>
      <c r="AC72" s="51">
        <f t="shared" si="3"/>
        <v>0</v>
      </c>
      <c r="AD72" s="51">
        <f t="shared" si="4"/>
        <v>0</v>
      </c>
      <c r="AE72" s="51">
        <f t="shared" si="5"/>
        <v>0</v>
      </c>
      <c r="AF72" s="51">
        <f t="shared" si="6"/>
        <v>0</v>
      </c>
      <c r="AG72" s="50">
        <f t="shared" si="7"/>
        <v>0</v>
      </c>
      <c r="AH72" s="78">
        <v>180</v>
      </c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ht="12.75" customHeight="1">
      <c r="A73" s="67" t="s">
        <v>15</v>
      </c>
      <c r="B73" s="61"/>
      <c r="C73" s="61"/>
      <c r="D73" s="79"/>
      <c r="E73" s="80"/>
      <c r="F73" s="81"/>
      <c r="G73" s="81"/>
      <c r="H73" s="68">
        <f t="shared" si="21"/>
      </c>
      <c r="I73" s="69">
        <f t="shared" si="22"/>
      </c>
      <c r="J73" s="69" t="str">
        <f t="shared" si="23"/>
        <v>-</v>
      </c>
      <c r="K73" s="69" t="str">
        <f t="shared" si="24"/>
        <v>-</v>
      </c>
      <c r="L73" s="92"/>
      <c r="M73" s="2"/>
      <c r="N73" s="50" t="str">
        <f t="shared" si="11"/>
        <v>AK</v>
      </c>
      <c r="O73" s="50" t="str">
        <f t="shared" si="12"/>
        <v>-</v>
      </c>
      <c r="P73" s="2"/>
      <c r="Q73" s="50">
        <f t="shared" si="13"/>
        <v>0</v>
      </c>
      <c r="R73" s="51">
        <f t="shared" si="14"/>
        <v>0</v>
      </c>
      <c r="S73" s="51"/>
      <c r="T73" s="51">
        <f t="shared" si="15"/>
        <v>0</v>
      </c>
      <c r="U73" s="50">
        <f t="shared" si="16"/>
        <v>0</v>
      </c>
      <c r="V73" s="50">
        <f t="shared" si="17"/>
        <v>0</v>
      </c>
      <c r="W73" s="50">
        <f t="shared" si="18"/>
        <v>0</v>
      </c>
      <c r="X73" s="50">
        <f t="shared" si="19"/>
        <v>0</v>
      </c>
      <c r="Y73" s="50">
        <f t="shared" si="20"/>
        <v>0</v>
      </c>
      <c r="Z73" s="51">
        <f t="shared" si="0"/>
        <v>0</v>
      </c>
      <c r="AA73" s="51">
        <f t="shared" si="1"/>
        <v>0</v>
      </c>
      <c r="AB73" s="51">
        <f t="shared" si="2"/>
        <v>0</v>
      </c>
      <c r="AC73" s="51">
        <f t="shared" si="3"/>
        <v>0</v>
      </c>
      <c r="AD73" s="51">
        <f t="shared" si="4"/>
        <v>0</v>
      </c>
      <c r="AE73" s="51">
        <f t="shared" si="5"/>
        <v>0</v>
      </c>
      <c r="AF73" s="51">
        <f t="shared" si="6"/>
        <v>0</v>
      </c>
      <c r="AG73" s="50">
        <f t="shared" si="7"/>
        <v>0</v>
      </c>
      <c r="AH73" s="78">
        <v>185</v>
      </c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ht="12.75" customHeight="1">
      <c r="A74" s="67" t="s">
        <v>16</v>
      </c>
      <c r="B74" s="61"/>
      <c r="C74" s="61"/>
      <c r="D74" s="79"/>
      <c r="E74" s="80"/>
      <c r="F74" s="81"/>
      <c r="G74" s="81"/>
      <c r="H74" s="68">
        <f t="shared" si="21"/>
      </c>
      <c r="I74" s="69">
        <f t="shared" si="22"/>
      </c>
      <c r="J74" s="69" t="str">
        <f t="shared" si="23"/>
        <v>-</v>
      </c>
      <c r="K74" s="69" t="str">
        <f t="shared" si="24"/>
        <v>-</v>
      </c>
      <c r="L74" s="92"/>
      <c r="M74" s="3"/>
      <c r="N74" s="50" t="str">
        <f t="shared" si="11"/>
        <v>AL</v>
      </c>
      <c r="O74" s="50" t="str">
        <f t="shared" si="12"/>
        <v>-</v>
      </c>
      <c r="P74" s="3"/>
      <c r="Q74" s="50">
        <f t="shared" si="13"/>
        <v>0</v>
      </c>
      <c r="R74" s="51">
        <f t="shared" si="14"/>
        <v>0</v>
      </c>
      <c r="S74" s="51"/>
      <c r="T74" s="51">
        <f t="shared" si="15"/>
        <v>0</v>
      </c>
      <c r="U74" s="50">
        <f t="shared" si="16"/>
        <v>0</v>
      </c>
      <c r="V74" s="50">
        <f t="shared" si="17"/>
        <v>0</v>
      </c>
      <c r="W74" s="50">
        <f t="shared" si="18"/>
        <v>0</v>
      </c>
      <c r="X74" s="50">
        <f t="shared" si="19"/>
        <v>0</v>
      </c>
      <c r="Y74" s="50">
        <f t="shared" si="20"/>
        <v>0</v>
      </c>
      <c r="Z74" s="51">
        <f t="shared" si="0"/>
        <v>0</v>
      </c>
      <c r="AA74" s="51">
        <f t="shared" si="1"/>
        <v>0</v>
      </c>
      <c r="AB74" s="51">
        <f t="shared" si="2"/>
        <v>0</v>
      </c>
      <c r="AC74" s="51">
        <f t="shared" si="3"/>
        <v>0</v>
      </c>
      <c r="AD74" s="51">
        <f t="shared" si="4"/>
        <v>0</v>
      </c>
      <c r="AE74" s="51">
        <f t="shared" si="5"/>
        <v>0</v>
      </c>
      <c r="AF74" s="51">
        <f t="shared" si="6"/>
        <v>0</v>
      </c>
      <c r="AG74" s="50">
        <f t="shared" si="7"/>
        <v>0</v>
      </c>
      <c r="AH74" s="78">
        <v>190</v>
      </c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ht="12.75" customHeight="1">
      <c r="A75" s="67" t="s">
        <v>17</v>
      </c>
      <c r="B75" s="61"/>
      <c r="C75" s="61"/>
      <c r="D75" s="79"/>
      <c r="E75" s="80"/>
      <c r="F75" s="81"/>
      <c r="G75" s="81"/>
      <c r="H75" s="68">
        <f t="shared" si="21"/>
      </c>
      <c r="I75" s="69">
        <f t="shared" si="22"/>
      </c>
      <c r="J75" s="69" t="str">
        <f t="shared" si="23"/>
        <v>-</v>
      </c>
      <c r="K75" s="69" t="str">
        <f t="shared" si="24"/>
        <v>-</v>
      </c>
      <c r="L75" s="92"/>
      <c r="M75" s="2"/>
      <c r="N75" s="50" t="str">
        <f t="shared" si="11"/>
        <v>AM</v>
      </c>
      <c r="O75" s="50" t="str">
        <f t="shared" si="12"/>
        <v>-</v>
      </c>
      <c r="P75" s="2"/>
      <c r="Q75" s="50">
        <f t="shared" si="13"/>
        <v>0</v>
      </c>
      <c r="R75" s="51">
        <f t="shared" si="14"/>
        <v>0</v>
      </c>
      <c r="S75" s="51"/>
      <c r="T75" s="51">
        <f t="shared" si="15"/>
        <v>0</v>
      </c>
      <c r="U75" s="50">
        <f t="shared" si="16"/>
        <v>0</v>
      </c>
      <c r="V75" s="50">
        <f t="shared" si="17"/>
        <v>0</v>
      </c>
      <c r="W75" s="50">
        <f t="shared" si="18"/>
        <v>0</v>
      </c>
      <c r="X75" s="50">
        <f t="shared" si="19"/>
        <v>0</v>
      </c>
      <c r="Y75" s="50">
        <f t="shared" si="20"/>
        <v>0</v>
      </c>
      <c r="Z75" s="51">
        <f t="shared" si="0"/>
        <v>0</v>
      </c>
      <c r="AA75" s="51">
        <f t="shared" si="1"/>
        <v>0</v>
      </c>
      <c r="AB75" s="51">
        <f t="shared" si="2"/>
        <v>0</v>
      </c>
      <c r="AC75" s="51">
        <f t="shared" si="3"/>
        <v>0</v>
      </c>
      <c r="AD75" s="51">
        <f t="shared" si="4"/>
        <v>0</v>
      </c>
      <c r="AE75" s="51">
        <f t="shared" si="5"/>
        <v>0</v>
      </c>
      <c r="AF75" s="51">
        <f t="shared" si="6"/>
        <v>0</v>
      </c>
      <c r="AG75" s="50">
        <f t="shared" si="7"/>
        <v>0</v>
      </c>
      <c r="AH75" s="78">
        <v>195</v>
      </c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ht="12.75" customHeight="1">
      <c r="A76" s="67" t="s">
        <v>18</v>
      </c>
      <c r="B76" s="61"/>
      <c r="C76" s="61"/>
      <c r="D76" s="79"/>
      <c r="E76" s="80"/>
      <c r="F76" s="81"/>
      <c r="G76" s="81"/>
      <c r="H76" s="68">
        <f t="shared" si="21"/>
      </c>
      <c r="I76" s="69">
        <f t="shared" si="22"/>
      </c>
      <c r="J76" s="69" t="str">
        <f t="shared" si="23"/>
        <v>-</v>
      </c>
      <c r="K76" s="69" t="str">
        <f t="shared" si="24"/>
        <v>-</v>
      </c>
      <c r="L76" s="92"/>
      <c r="M76" s="3"/>
      <c r="N76" s="50" t="str">
        <f t="shared" si="11"/>
        <v>AN</v>
      </c>
      <c r="O76" s="50" t="str">
        <f t="shared" si="12"/>
        <v>-</v>
      </c>
      <c r="P76" s="3"/>
      <c r="Q76" s="50">
        <f t="shared" si="13"/>
        <v>0</v>
      </c>
      <c r="R76" s="51">
        <f t="shared" si="14"/>
        <v>0</v>
      </c>
      <c r="S76" s="51"/>
      <c r="T76" s="51">
        <f t="shared" si="15"/>
        <v>0</v>
      </c>
      <c r="U76" s="50">
        <f t="shared" si="16"/>
        <v>0</v>
      </c>
      <c r="V76" s="50">
        <f t="shared" si="17"/>
        <v>0</v>
      </c>
      <c r="W76" s="50">
        <f t="shared" si="18"/>
        <v>0</v>
      </c>
      <c r="X76" s="50">
        <f t="shared" si="19"/>
        <v>0</v>
      </c>
      <c r="Y76" s="50">
        <f t="shared" si="20"/>
        <v>0</v>
      </c>
      <c r="Z76" s="51">
        <f t="shared" si="0"/>
        <v>0</v>
      </c>
      <c r="AA76" s="51">
        <f t="shared" si="1"/>
        <v>0</v>
      </c>
      <c r="AB76" s="51">
        <f t="shared" si="2"/>
        <v>0</v>
      </c>
      <c r="AC76" s="51">
        <f t="shared" si="3"/>
        <v>0</v>
      </c>
      <c r="AD76" s="51">
        <f t="shared" si="4"/>
        <v>0</v>
      </c>
      <c r="AE76" s="51">
        <f t="shared" si="5"/>
        <v>0</v>
      </c>
      <c r="AF76" s="51">
        <f t="shared" si="6"/>
        <v>0</v>
      </c>
      <c r="AG76" s="50">
        <f t="shared" si="7"/>
        <v>0</v>
      </c>
      <c r="AH76" s="78">
        <v>200</v>
      </c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ht="12.75" customHeight="1">
      <c r="A77" s="67" t="s">
        <v>19</v>
      </c>
      <c r="B77" s="61"/>
      <c r="C77" s="61"/>
      <c r="D77" s="79"/>
      <c r="E77" s="80"/>
      <c r="F77" s="81"/>
      <c r="G77" s="81"/>
      <c r="H77" s="68">
        <f t="shared" si="21"/>
      </c>
      <c r="I77" s="69">
        <f t="shared" si="22"/>
      </c>
      <c r="J77" s="69" t="str">
        <f t="shared" si="23"/>
        <v>-</v>
      </c>
      <c r="K77" s="69" t="str">
        <f t="shared" si="24"/>
        <v>-</v>
      </c>
      <c r="L77" s="92"/>
      <c r="M77" s="2"/>
      <c r="N77" s="50" t="str">
        <f t="shared" si="11"/>
        <v>AO</v>
      </c>
      <c r="O77" s="50" t="str">
        <f t="shared" si="12"/>
        <v>-</v>
      </c>
      <c r="P77" s="2"/>
      <c r="Q77" s="50">
        <f t="shared" si="13"/>
        <v>0</v>
      </c>
      <c r="R77" s="51">
        <f t="shared" si="14"/>
        <v>0</v>
      </c>
      <c r="S77" s="51"/>
      <c r="T77" s="51">
        <f t="shared" si="15"/>
        <v>0</v>
      </c>
      <c r="U77" s="50">
        <f t="shared" si="16"/>
        <v>0</v>
      </c>
      <c r="V77" s="50">
        <f t="shared" si="17"/>
        <v>0</v>
      </c>
      <c r="W77" s="50">
        <f t="shared" si="18"/>
        <v>0</v>
      </c>
      <c r="X77" s="50">
        <f t="shared" si="19"/>
        <v>0</v>
      </c>
      <c r="Y77" s="50">
        <f t="shared" si="20"/>
        <v>0</v>
      </c>
      <c r="Z77" s="51">
        <f t="shared" si="0"/>
        <v>0</v>
      </c>
      <c r="AA77" s="51">
        <f t="shared" si="1"/>
        <v>0</v>
      </c>
      <c r="AB77" s="51">
        <f t="shared" si="2"/>
        <v>0</v>
      </c>
      <c r="AC77" s="51">
        <f t="shared" si="3"/>
        <v>0</v>
      </c>
      <c r="AD77" s="51">
        <f t="shared" si="4"/>
        <v>0</v>
      </c>
      <c r="AE77" s="51">
        <f t="shared" si="5"/>
        <v>0</v>
      </c>
      <c r="AF77" s="51">
        <f t="shared" si="6"/>
        <v>0</v>
      </c>
      <c r="AG77" s="50">
        <f t="shared" si="7"/>
        <v>0</v>
      </c>
      <c r="AH77" s="78">
        <v>205</v>
      </c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ht="12.75" customHeight="1">
      <c r="A78" s="67" t="s">
        <v>20</v>
      </c>
      <c r="B78" s="61"/>
      <c r="C78" s="61"/>
      <c r="D78" s="79"/>
      <c r="E78" s="80"/>
      <c r="F78" s="81"/>
      <c r="G78" s="81"/>
      <c r="H78" s="68">
        <f t="shared" si="21"/>
      </c>
      <c r="I78" s="69">
        <f t="shared" si="22"/>
      </c>
      <c r="J78" s="69" t="str">
        <f t="shared" si="23"/>
        <v>-</v>
      </c>
      <c r="K78" s="69" t="str">
        <f t="shared" si="24"/>
        <v>-</v>
      </c>
      <c r="L78" s="92"/>
      <c r="M78" s="3"/>
      <c r="N78" s="50" t="str">
        <f t="shared" si="11"/>
        <v>AP</v>
      </c>
      <c r="O78" s="50" t="str">
        <f t="shared" si="12"/>
        <v>-</v>
      </c>
      <c r="P78" s="3"/>
      <c r="Q78" s="50">
        <f t="shared" si="13"/>
        <v>0</v>
      </c>
      <c r="R78" s="51">
        <f t="shared" si="14"/>
        <v>0</v>
      </c>
      <c r="S78" s="51"/>
      <c r="T78" s="51">
        <f t="shared" si="15"/>
        <v>0</v>
      </c>
      <c r="U78" s="50">
        <f t="shared" si="16"/>
        <v>0</v>
      </c>
      <c r="V78" s="50">
        <f t="shared" si="17"/>
        <v>0</v>
      </c>
      <c r="W78" s="50">
        <f t="shared" si="18"/>
        <v>0</v>
      </c>
      <c r="X78" s="50">
        <f t="shared" si="19"/>
        <v>0</v>
      </c>
      <c r="Y78" s="50">
        <f t="shared" si="20"/>
        <v>0</v>
      </c>
      <c r="Z78" s="51">
        <f t="shared" si="0"/>
        <v>0</v>
      </c>
      <c r="AA78" s="51">
        <f t="shared" si="1"/>
        <v>0</v>
      </c>
      <c r="AB78" s="51">
        <f t="shared" si="2"/>
        <v>0</v>
      </c>
      <c r="AC78" s="51">
        <f t="shared" si="3"/>
        <v>0</v>
      </c>
      <c r="AD78" s="51">
        <f t="shared" si="4"/>
        <v>0</v>
      </c>
      <c r="AE78" s="51">
        <f t="shared" si="5"/>
        <v>0</v>
      </c>
      <c r="AF78" s="51">
        <f t="shared" si="6"/>
        <v>0</v>
      </c>
      <c r="AG78" s="50">
        <f t="shared" si="7"/>
        <v>0</v>
      </c>
      <c r="AH78" s="78">
        <v>210</v>
      </c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ht="12.75" customHeight="1">
      <c r="A79" s="67" t="s">
        <v>21</v>
      </c>
      <c r="B79" s="61"/>
      <c r="C79" s="61"/>
      <c r="D79" s="79"/>
      <c r="E79" s="80"/>
      <c r="F79" s="81"/>
      <c r="G79" s="81"/>
      <c r="H79" s="68">
        <f t="shared" si="21"/>
      </c>
      <c r="I79" s="69">
        <f t="shared" si="22"/>
      </c>
      <c r="J79" s="69" t="str">
        <f t="shared" si="23"/>
        <v>-</v>
      </c>
      <c r="K79" s="69" t="str">
        <f t="shared" si="24"/>
        <v>-</v>
      </c>
      <c r="L79" s="92"/>
      <c r="M79" s="3"/>
      <c r="N79" s="50" t="str">
        <f t="shared" si="11"/>
        <v>AQ</v>
      </c>
      <c r="O79" s="50" t="str">
        <f t="shared" si="12"/>
        <v>-</v>
      </c>
      <c r="P79" s="3"/>
      <c r="Q79" s="50">
        <f t="shared" si="13"/>
        <v>0</v>
      </c>
      <c r="R79" s="51">
        <f t="shared" si="14"/>
        <v>0</v>
      </c>
      <c r="S79" s="51"/>
      <c r="T79" s="51">
        <f t="shared" si="15"/>
        <v>0</v>
      </c>
      <c r="U79" s="50">
        <f t="shared" si="16"/>
        <v>0</v>
      </c>
      <c r="V79" s="50">
        <f t="shared" si="17"/>
        <v>0</v>
      </c>
      <c r="W79" s="50">
        <f t="shared" si="18"/>
        <v>0</v>
      </c>
      <c r="X79" s="50">
        <f t="shared" si="19"/>
        <v>0</v>
      </c>
      <c r="Y79" s="50">
        <f t="shared" si="20"/>
        <v>0</v>
      </c>
      <c r="Z79" s="51">
        <f t="shared" si="0"/>
        <v>0</v>
      </c>
      <c r="AA79" s="51">
        <f t="shared" si="1"/>
        <v>0</v>
      </c>
      <c r="AB79" s="51">
        <f t="shared" si="2"/>
        <v>0</v>
      </c>
      <c r="AC79" s="51">
        <f t="shared" si="3"/>
        <v>0</v>
      </c>
      <c r="AD79" s="51">
        <f t="shared" si="4"/>
        <v>0</v>
      </c>
      <c r="AE79" s="51">
        <f t="shared" si="5"/>
        <v>0</v>
      </c>
      <c r="AF79" s="51">
        <f t="shared" si="6"/>
        <v>0</v>
      </c>
      <c r="AG79" s="50">
        <f t="shared" si="7"/>
        <v>0</v>
      </c>
      <c r="AH79" s="78">
        <v>215</v>
      </c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ht="12.75" customHeight="1">
      <c r="A80" s="67" t="s">
        <v>22</v>
      </c>
      <c r="B80" s="61"/>
      <c r="C80" s="61"/>
      <c r="D80" s="79"/>
      <c r="E80" s="80"/>
      <c r="F80" s="81"/>
      <c r="G80" s="81"/>
      <c r="H80" s="68">
        <f t="shared" si="21"/>
      </c>
      <c r="I80" s="69">
        <f t="shared" si="22"/>
      </c>
      <c r="J80" s="69" t="str">
        <f t="shared" si="23"/>
        <v>-</v>
      </c>
      <c r="K80" s="69" t="str">
        <f t="shared" si="24"/>
        <v>-</v>
      </c>
      <c r="L80" s="92"/>
      <c r="M80" s="3"/>
      <c r="N80" s="50" t="str">
        <f t="shared" si="11"/>
        <v>AR</v>
      </c>
      <c r="O80" s="50" t="str">
        <f t="shared" si="12"/>
        <v>-</v>
      </c>
      <c r="P80" s="3"/>
      <c r="Q80" s="50">
        <f t="shared" si="13"/>
        <v>0</v>
      </c>
      <c r="R80" s="51">
        <f t="shared" si="14"/>
        <v>0</v>
      </c>
      <c r="S80" s="51"/>
      <c r="T80" s="51">
        <f t="shared" si="15"/>
        <v>0</v>
      </c>
      <c r="U80" s="50">
        <f t="shared" si="16"/>
        <v>0</v>
      </c>
      <c r="V80" s="50">
        <f t="shared" si="17"/>
        <v>0</v>
      </c>
      <c r="W80" s="50">
        <f t="shared" si="18"/>
        <v>0</v>
      </c>
      <c r="X80" s="50">
        <f t="shared" si="19"/>
        <v>0</v>
      </c>
      <c r="Y80" s="50">
        <f t="shared" si="20"/>
        <v>0</v>
      </c>
      <c r="Z80" s="51">
        <f t="shared" si="0"/>
        <v>0</v>
      </c>
      <c r="AA80" s="51">
        <f t="shared" si="1"/>
        <v>0</v>
      </c>
      <c r="AB80" s="51">
        <f t="shared" si="2"/>
        <v>0</v>
      </c>
      <c r="AC80" s="51">
        <f t="shared" si="3"/>
        <v>0</v>
      </c>
      <c r="AD80" s="51">
        <f t="shared" si="4"/>
        <v>0</v>
      </c>
      <c r="AE80" s="51">
        <f t="shared" si="5"/>
        <v>0</v>
      </c>
      <c r="AF80" s="51">
        <f t="shared" si="6"/>
        <v>0</v>
      </c>
      <c r="AG80" s="50">
        <f t="shared" si="7"/>
        <v>0</v>
      </c>
      <c r="AH80" s="78">
        <v>220</v>
      </c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ht="12.75" customHeight="1">
      <c r="A81" s="67" t="s">
        <v>23</v>
      </c>
      <c r="B81" s="61"/>
      <c r="C81" s="61"/>
      <c r="D81" s="79"/>
      <c r="E81" s="80"/>
      <c r="F81" s="81"/>
      <c r="G81" s="81"/>
      <c r="H81" s="68">
        <f t="shared" si="21"/>
      </c>
      <c r="I81" s="69">
        <f t="shared" si="22"/>
      </c>
      <c r="J81" s="69" t="str">
        <f t="shared" si="23"/>
        <v>-</v>
      </c>
      <c r="K81" s="69" t="str">
        <f t="shared" si="24"/>
        <v>-</v>
      </c>
      <c r="L81" s="92"/>
      <c r="M81" s="2"/>
      <c r="N81" s="50" t="str">
        <f t="shared" si="11"/>
        <v>AS</v>
      </c>
      <c r="O81" s="50" t="str">
        <f t="shared" si="12"/>
        <v>-</v>
      </c>
      <c r="P81" s="2"/>
      <c r="Q81" s="50">
        <f t="shared" si="13"/>
        <v>0</v>
      </c>
      <c r="R81" s="51">
        <f t="shared" si="14"/>
        <v>0</v>
      </c>
      <c r="S81" s="51"/>
      <c r="T81" s="51">
        <f t="shared" si="15"/>
        <v>0</v>
      </c>
      <c r="U81" s="50">
        <f t="shared" si="16"/>
        <v>0</v>
      </c>
      <c r="V81" s="50">
        <f t="shared" si="17"/>
        <v>0</v>
      </c>
      <c r="W81" s="50">
        <f t="shared" si="18"/>
        <v>0</v>
      </c>
      <c r="X81" s="50">
        <f t="shared" si="19"/>
        <v>0</v>
      </c>
      <c r="Y81" s="50">
        <f t="shared" si="20"/>
        <v>0</v>
      </c>
      <c r="Z81" s="51">
        <f t="shared" si="0"/>
        <v>0</v>
      </c>
      <c r="AA81" s="51">
        <f t="shared" si="1"/>
        <v>0</v>
      </c>
      <c r="AB81" s="51">
        <f t="shared" si="2"/>
        <v>0</v>
      </c>
      <c r="AC81" s="51">
        <f t="shared" si="3"/>
        <v>0</v>
      </c>
      <c r="AD81" s="51">
        <f t="shared" si="4"/>
        <v>0</v>
      </c>
      <c r="AE81" s="51">
        <f t="shared" si="5"/>
        <v>0</v>
      </c>
      <c r="AF81" s="51">
        <f t="shared" si="6"/>
        <v>0</v>
      </c>
      <c r="AG81" s="50">
        <f t="shared" si="7"/>
        <v>0</v>
      </c>
      <c r="AH81" s="78">
        <v>225</v>
      </c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ht="12.75" customHeight="1">
      <c r="A82" s="67" t="s">
        <v>24</v>
      </c>
      <c r="B82" s="61"/>
      <c r="C82" s="61"/>
      <c r="D82" s="79"/>
      <c r="E82" s="80"/>
      <c r="F82" s="81"/>
      <c r="G82" s="81"/>
      <c r="H82" s="68">
        <f t="shared" si="21"/>
      </c>
      <c r="I82" s="69">
        <f t="shared" si="22"/>
      </c>
      <c r="J82" s="69" t="str">
        <f t="shared" si="23"/>
        <v>-</v>
      </c>
      <c r="K82" s="69" t="str">
        <f t="shared" si="24"/>
        <v>-</v>
      </c>
      <c r="L82" s="92"/>
      <c r="M82" s="3"/>
      <c r="N82" s="50" t="str">
        <f t="shared" si="11"/>
        <v>AT</v>
      </c>
      <c r="O82" s="50" t="str">
        <f t="shared" si="12"/>
        <v>-</v>
      </c>
      <c r="P82" s="3"/>
      <c r="Q82" s="50">
        <f t="shared" si="13"/>
        <v>0</v>
      </c>
      <c r="R82" s="51">
        <f t="shared" si="14"/>
        <v>0</v>
      </c>
      <c r="S82" s="51"/>
      <c r="T82" s="51">
        <f t="shared" si="15"/>
        <v>0</v>
      </c>
      <c r="U82" s="50">
        <f t="shared" si="16"/>
        <v>0</v>
      </c>
      <c r="V82" s="50">
        <f t="shared" si="17"/>
        <v>0</v>
      </c>
      <c r="W82" s="50">
        <f t="shared" si="18"/>
        <v>0</v>
      </c>
      <c r="X82" s="50">
        <f t="shared" si="19"/>
        <v>0</v>
      </c>
      <c r="Y82" s="50">
        <f t="shared" si="20"/>
        <v>0</v>
      </c>
      <c r="Z82" s="51">
        <f t="shared" si="0"/>
        <v>0</v>
      </c>
      <c r="AA82" s="51">
        <f t="shared" si="1"/>
        <v>0</v>
      </c>
      <c r="AB82" s="51">
        <f t="shared" si="2"/>
        <v>0</v>
      </c>
      <c r="AC82" s="51">
        <f t="shared" si="3"/>
        <v>0</v>
      </c>
      <c r="AD82" s="51">
        <f t="shared" si="4"/>
        <v>0</v>
      </c>
      <c r="AE82" s="51">
        <f t="shared" si="5"/>
        <v>0</v>
      </c>
      <c r="AF82" s="51">
        <f t="shared" si="6"/>
        <v>0</v>
      </c>
      <c r="AG82" s="50">
        <f t="shared" si="7"/>
        <v>0</v>
      </c>
      <c r="AH82" s="78">
        <v>230</v>
      </c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ht="12.75" customHeight="1">
      <c r="A83" s="67" t="s">
        <v>25</v>
      </c>
      <c r="B83" s="61"/>
      <c r="C83" s="61"/>
      <c r="D83" s="79"/>
      <c r="E83" s="80"/>
      <c r="F83" s="81"/>
      <c r="G83" s="81"/>
      <c r="H83" s="68">
        <f t="shared" si="21"/>
      </c>
      <c r="I83" s="69">
        <f t="shared" si="22"/>
      </c>
      <c r="J83" s="69" t="str">
        <f t="shared" si="23"/>
        <v>-</v>
      </c>
      <c r="K83" s="69" t="str">
        <f t="shared" si="24"/>
        <v>-</v>
      </c>
      <c r="L83" s="92"/>
      <c r="M83" s="2"/>
      <c r="N83" s="50" t="str">
        <f t="shared" si="11"/>
        <v>AU</v>
      </c>
      <c r="O83" s="50" t="str">
        <f t="shared" si="12"/>
        <v>-</v>
      </c>
      <c r="P83" s="2"/>
      <c r="Q83" s="50">
        <f t="shared" si="13"/>
        <v>0</v>
      </c>
      <c r="R83" s="51">
        <f t="shared" si="14"/>
        <v>0</v>
      </c>
      <c r="S83" s="51"/>
      <c r="T83" s="51">
        <f t="shared" si="15"/>
        <v>0</v>
      </c>
      <c r="U83" s="50">
        <f t="shared" si="16"/>
        <v>0</v>
      </c>
      <c r="V83" s="50">
        <f t="shared" si="17"/>
        <v>0</v>
      </c>
      <c r="W83" s="50">
        <f t="shared" si="18"/>
        <v>0</v>
      </c>
      <c r="X83" s="50">
        <f t="shared" si="19"/>
        <v>0</v>
      </c>
      <c r="Y83" s="50">
        <f t="shared" si="20"/>
        <v>0</v>
      </c>
      <c r="Z83" s="51">
        <f t="shared" si="0"/>
        <v>0</v>
      </c>
      <c r="AA83" s="51">
        <f t="shared" si="1"/>
        <v>0</v>
      </c>
      <c r="AB83" s="51">
        <f t="shared" si="2"/>
        <v>0</v>
      </c>
      <c r="AC83" s="51">
        <f t="shared" si="3"/>
        <v>0</v>
      </c>
      <c r="AD83" s="51">
        <f t="shared" si="4"/>
        <v>0</v>
      </c>
      <c r="AE83" s="51">
        <f t="shared" si="5"/>
        <v>0</v>
      </c>
      <c r="AF83" s="51">
        <f t="shared" si="6"/>
        <v>0</v>
      </c>
      <c r="AG83" s="50">
        <f t="shared" si="7"/>
        <v>0</v>
      </c>
      <c r="AH83" s="78">
        <v>235</v>
      </c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ht="12.75" customHeight="1">
      <c r="A84" s="67" t="s">
        <v>26</v>
      </c>
      <c r="B84" s="61"/>
      <c r="C84" s="61"/>
      <c r="D84" s="79"/>
      <c r="E84" s="80"/>
      <c r="F84" s="81"/>
      <c r="G84" s="81"/>
      <c r="H84" s="68">
        <f t="shared" si="21"/>
      </c>
      <c r="I84" s="69">
        <f t="shared" si="22"/>
      </c>
      <c r="J84" s="69" t="str">
        <f t="shared" si="23"/>
        <v>-</v>
      </c>
      <c r="K84" s="69" t="str">
        <f t="shared" si="24"/>
        <v>-</v>
      </c>
      <c r="L84" s="92"/>
      <c r="M84" s="3"/>
      <c r="N84" s="50" t="str">
        <f t="shared" si="11"/>
        <v>AV</v>
      </c>
      <c r="O84" s="50" t="str">
        <f t="shared" si="12"/>
        <v>-</v>
      </c>
      <c r="P84" s="3"/>
      <c r="Q84" s="50">
        <f t="shared" si="13"/>
        <v>0</v>
      </c>
      <c r="R84" s="51">
        <f t="shared" si="14"/>
        <v>0</v>
      </c>
      <c r="S84" s="51"/>
      <c r="T84" s="51">
        <f t="shared" si="15"/>
        <v>0</v>
      </c>
      <c r="U84" s="50">
        <f t="shared" si="16"/>
        <v>0</v>
      </c>
      <c r="V84" s="50">
        <f t="shared" si="17"/>
        <v>0</v>
      </c>
      <c r="W84" s="50">
        <f t="shared" si="18"/>
        <v>0</v>
      </c>
      <c r="X84" s="50">
        <f t="shared" si="19"/>
        <v>0</v>
      </c>
      <c r="Y84" s="50">
        <f t="shared" si="20"/>
        <v>0</v>
      </c>
      <c r="Z84" s="51">
        <f t="shared" si="0"/>
        <v>0</v>
      </c>
      <c r="AA84" s="51">
        <f t="shared" si="1"/>
        <v>0</v>
      </c>
      <c r="AB84" s="51">
        <f t="shared" si="2"/>
        <v>0</v>
      </c>
      <c r="AC84" s="51">
        <f t="shared" si="3"/>
        <v>0</v>
      </c>
      <c r="AD84" s="51">
        <f t="shared" si="4"/>
        <v>0</v>
      </c>
      <c r="AE84" s="51">
        <f t="shared" si="5"/>
        <v>0</v>
      </c>
      <c r="AF84" s="51">
        <f t="shared" si="6"/>
        <v>0</v>
      </c>
      <c r="AG84" s="50">
        <f t="shared" si="7"/>
        <v>0</v>
      </c>
      <c r="AH84" s="78">
        <v>240</v>
      </c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1:71" ht="12.75" customHeight="1">
      <c r="A85" s="67" t="s">
        <v>27</v>
      </c>
      <c r="B85" s="61"/>
      <c r="C85" s="61"/>
      <c r="D85" s="79"/>
      <c r="E85" s="80"/>
      <c r="F85" s="81"/>
      <c r="G85" s="81"/>
      <c r="H85" s="68">
        <f t="shared" si="21"/>
      </c>
      <c r="I85" s="69">
        <f t="shared" si="22"/>
      </c>
      <c r="J85" s="69" t="str">
        <f t="shared" si="23"/>
        <v>-</v>
      </c>
      <c r="K85" s="69" t="str">
        <f t="shared" si="24"/>
        <v>-</v>
      </c>
      <c r="L85" s="92"/>
      <c r="M85" s="2"/>
      <c r="N85" s="50" t="str">
        <f t="shared" si="11"/>
        <v>AW</v>
      </c>
      <c r="O85" s="50" t="str">
        <f t="shared" si="12"/>
        <v>-</v>
      </c>
      <c r="P85" s="2"/>
      <c r="Q85" s="50">
        <f t="shared" si="13"/>
        <v>0</v>
      </c>
      <c r="R85" s="51">
        <f t="shared" si="14"/>
        <v>0</v>
      </c>
      <c r="S85" s="51"/>
      <c r="T85" s="51">
        <f t="shared" si="15"/>
        <v>0</v>
      </c>
      <c r="U85" s="50">
        <f t="shared" si="16"/>
        <v>0</v>
      </c>
      <c r="V85" s="50">
        <f t="shared" si="17"/>
        <v>0</v>
      </c>
      <c r="W85" s="50">
        <f t="shared" si="18"/>
        <v>0</v>
      </c>
      <c r="X85" s="50">
        <f t="shared" si="19"/>
        <v>0</v>
      </c>
      <c r="Y85" s="50">
        <f t="shared" si="20"/>
        <v>0</v>
      </c>
      <c r="Z85" s="51">
        <f t="shared" si="0"/>
        <v>0</v>
      </c>
      <c r="AA85" s="51">
        <f t="shared" si="1"/>
        <v>0</v>
      </c>
      <c r="AB85" s="51">
        <f t="shared" si="2"/>
        <v>0</v>
      </c>
      <c r="AC85" s="51">
        <f t="shared" si="3"/>
        <v>0</v>
      </c>
      <c r="AD85" s="51">
        <f t="shared" si="4"/>
        <v>0</v>
      </c>
      <c r="AE85" s="51">
        <f t="shared" si="5"/>
        <v>0</v>
      </c>
      <c r="AF85" s="51">
        <f t="shared" si="6"/>
        <v>0</v>
      </c>
      <c r="AG85" s="50">
        <f t="shared" si="7"/>
        <v>0</v>
      </c>
      <c r="AH85" s="78">
        <v>245</v>
      </c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  <row r="86" spans="1:71" ht="12.75" customHeight="1">
      <c r="A86" s="67" t="s">
        <v>28</v>
      </c>
      <c r="B86" s="61"/>
      <c r="C86" s="61"/>
      <c r="D86" s="79"/>
      <c r="E86" s="80"/>
      <c r="F86" s="81"/>
      <c r="G86" s="81"/>
      <c r="H86" s="68">
        <f t="shared" si="21"/>
      </c>
      <c r="I86" s="69">
        <f t="shared" si="22"/>
      </c>
      <c r="J86" s="69" t="str">
        <f t="shared" si="23"/>
        <v>-</v>
      </c>
      <c r="K86" s="69" t="str">
        <f t="shared" si="24"/>
        <v>-</v>
      </c>
      <c r="L86" s="92"/>
      <c r="M86" s="2"/>
      <c r="N86" s="50" t="str">
        <f t="shared" si="11"/>
        <v>AX</v>
      </c>
      <c r="O86" s="50" t="str">
        <f t="shared" si="12"/>
        <v>-</v>
      </c>
      <c r="P86" s="2"/>
      <c r="Q86" s="50">
        <f t="shared" si="13"/>
        <v>0</v>
      </c>
      <c r="R86" s="51">
        <f t="shared" si="14"/>
        <v>0</v>
      </c>
      <c r="S86" s="51"/>
      <c r="T86" s="51">
        <f t="shared" si="15"/>
        <v>0</v>
      </c>
      <c r="U86" s="50">
        <f t="shared" si="16"/>
        <v>0</v>
      </c>
      <c r="V86" s="50">
        <f t="shared" si="17"/>
        <v>0</v>
      </c>
      <c r="W86" s="50">
        <f t="shared" si="18"/>
        <v>0</v>
      </c>
      <c r="X86" s="50">
        <f t="shared" si="19"/>
        <v>0</v>
      </c>
      <c r="Y86" s="50">
        <f t="shared" si="20"/>
        <v>0</v>
      </c>
      <c r="Z86" s="51">
        <f t="shared" si="0"/>
        <v>0</v>
      </c>
      <c r="AA86" s="51">
        <f t="shared" si="1"/>
        <v>0</v>
      </c>
      <c r="AB86" s="51">
        <f t="shared" si="2"/>
        <v>0</v>
      </c>
      <c r="AC86" s="51">
        <f t="shared" si="3"/>
        <v>0</v>
      </c>
      <c r="AD86" s="51">
        <f t="shared" si="4"/>
        <v>0</v>
      </c>
      <c r="AE86" s="51">
        <f t="shared" si="5"/>
        <v>0</v>
      </c>
      <c r="AF86" s="51">
        <f t="shared" si="6"/>
        <v>0</v>
      </c>
      <c r="AG86" s="50">
        <f t="shared" si="7"/>
        <v>0</v>
      </c>
      <c r="AH86" s="78">
        <v>250</v>
      </c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</row>
    <row r="87" spans="1:71" ht="12.75" customHeight="1">
      <c r="A87" s="67" t="s">
        <v>29</v>
      </c>
      <c r="B87" s="61"/>
      <c r="C87" s="61"/>
      <c r="D87" s="79"/>
      <c r="E87" s="80"/>
      <c r="F87" s="81"/>
      <c r="G87" s="81"/>
      <c r="H87" s="68">
        <f t="shared" si="21"/>
      </c>
      <c r="I87" s="69">
        <f t="shared" si="22"/>
      </c>
      <c r="J87" s="69" t="str">
        <f t="shared" si="23"/>
        <v>-</v>
      </c>
      <c r="K87" s="69" t="str">
        <f t="shared" si="24"/>
        <v>-</v>
      </c>
      <c r="L87" s="92"/>
      <c r="M87" s="2"/>
      <c r="N87" s="50" t="str">
        <f t="shared" si="11"/>
        <v>AY</v>
      </c>
      <c r="O87" s="50" t="str">
        <f t="shared" si="12"/>
        <v>-</v>
      </c>
      <c r="P87" s="2"/>
      <c r="Q87" s="50">
        <f t="shared" si="13"/>
        <v>0</v>
      </c>
      <c r="R87" s="51">
        <f t="shared" si="14"/>
        <v>0</v>
      </c>
      <c r="S87" s="51"/>
      <c r="T87" s="51">
        <f t="shared" si="15"/>
        <v>0</v>
      </c>
      <c r="U87" s="50">
        <f t="shared" si="16"/>
        <v>0</v>
      </c>
      <c r="V87" s="50">
        <f t="shared" si="17"/>
        <v>0</v>
      </c>
      <c r="W87" s="50">
        <f t="shared" si="18"/>
        <v>0</v>
      </c>
      <c r="X87" s="50">
        <f t="shared" si="19"/>
        <v>0</v>
      </c>
      <c r="Y87" s="50">
        <f t="shared" si="20"/>
        <v>0</v>
      </c>
      <c r="Z87" s="51">
        <f t="shared" si="0"/>
        <v>0</v>
      </c>
      <c r="AA87" s="51">
        <f t="shared" si="1"/>
        <v>0</v>
      </c>
      <c r="AB87" s="51">
        <f t="shared" si="2"/>
        <v>0</v>
      </c>
      <c r="AC87" s="51">
        <f t="shared" si="3"/>
        <v>0</v>
      </c>
      <c r="AD87" s="51">
        <f t="shared" si="4"/>
        <v>0</v>
      </c>
      <c r="AE87" s="51">
        <f t="shared" si="5"/>
        <v>0</v>
      </c>
      <c r="AF87" s="51">
        <f t="shared" si="6"/>
        <v>0</v>
      </c>
      <c r="AG87" s="50">
        <f t="shared" si="7"/>
        <v>0</v>
      </c>
      <c r="AH87" s="78">
        <v>255</v>
      </c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</row>
    <row r="88" spans="1:71" ht="12.75" customHeight="1">
      <c r="A88" s="67" t="s">
        <v>30</v>
      </c>
      <c r="B88" s="61"/>
      <c r="C88" s="61"/>
      <c r="D88" s="79"/>
      <c r="E88" s="80"/>
      <c r="F88" s="81"/>
      <c r="G88" s="81"/>
      <c r="H88" s="68">
        <f t="shared" si="21"/>
      </c>
      <c r="I88" s="69">
        <f t="shared" si="22"/>
      </c>
      <c r="J88" s="69" t="str">
        <f t="shared" si="23"/>
        <v>-</v>
      </c>
      <c r="K88" s="69" t="str">
        <f t="shared" si="24"/>
        <v>-</v>
      </c>
      <c r="L88" s="92"/>
      <c r="M88" s="2"/>
      <c r="N88" s="50" t="str">
        <f t="shared" si="11"/>
        <v>AZ</v>
      </c>
      <c r="O88" s="50" t="str">
        <f t="shared" si="12"/>
        <v>-</v>
      </c>
      <c r="P88" s="2"/>
      <c r="Q88" s="50">
        <f t="shared" si="13"/>
        <v>0</v>
      </c>
      <c r="R88" s="51">
        <f t="shared" si="14"/>
        <v>0</v>
      </c>
      <c r="S88" s="51"/>
      <c r="T88" s="51">
        <f t="shared" si="15"/>
        <v>0</v>
      </c>
      <c r="U88" s="50">
        <f t="shared" si="16"/>
        <v>0</v>
      </c>
      <c r="V88" s="50">
        <f t="shared" si="17"/>
        <v>0</v>
      </c>
      <c r="W88" s="50">
        <f t="shared" si="18"/>
        <v>0</v>
      </c>
      <c r="X88" s="50">
        <f t="shared" si="19"/>
        <v>0</v>
      </c>
      <c r="Y88" s="50">
        <f t="shared" si="20"/>
        <v>0</v>
      </c>
      <c r="Z88" s="51">
        <f t="shared" si="0"/>
        <v>0</v>
      </c>
      <c r="AA88" s="51">
        <f t="shared" si="1"/>
        <v>0</v>
      </c>
      <c r="AB88" s="51">
        <f t="shared" si="2"/>
        <v>0</v>
      </c>
      <c r="AC88" s="51">
        <f t="shared" si="3"/>
        <v>0</v>
      </c>
      <c r="AD88" s="51">
        <f t="shared" si="4"/>
        <v>0</v>
      </c>
      <c r="AE88" s="51">
        <f t="shared" si="5"/>
        <v>0</v>
      </c>
      <c r="AF88" s="51">
        <f t="shared" si="6"/>
        <v>0</v>
      </c>
      <c r="AG88" s="50">
        <f t="shared" si="7"/>
        <v>0</v>
      </c>
      <c r="AH88" s="78">
        <v>260</v>
      </c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</row>
    <row r="89" spans="1:71" ht="12.75" customHeight="1">
      <c r="A89" s="67" t="s">
        <v>31</v>
      </c>
      <c r="B89" s="61"/>
      <c r="C89" s="61"/>
      <c r="D89" s="79"/>
      <c r="E89" s="80"/>
      <c r="F89" s="81"/>
      <c r="G89" s="81"/>
      <c r="H89" s="68">
        <f t="shared" si="21"/>
      </c>
      <c r="I89" s="69">
        <f t="shared" si="22"/>
      </c>
      <c r="J89" s="69" t="str">
        <f t="shared" si="23"/>
        <v>-</v>
      </c>
      <c r="K89" s="69" t="str">
        <f t="shared" si="24"/>
        <v>-</v>
      </c>
      <c r="L89" s="92"/>
      <c r="M89" s="2"/>
      <c r="N89" s="50" t="str">
        <f t="shared" si="11"/>
        <v>BA</v>
      </c>
      <c r="O89" s="50" t="str">
        <f t="shared" si="12"/>
        <v>-</v>
      </c>
      <c r="P89" s="2"/>
      <c r="Q89" s="50">
        <f t="shared" si="13"/>
        <v>0</v>
      </c>
      <c r="R89" s="51">
        <f t="shared" si="14"/>
        <v>0</v>
      </c>
      <c r="S89" s="51"/>
      <c r="T89" s="51">
        <f t="shared" si="15"/>
        <v>0</v>
      </c>
      <c r="U89" s="50">
        <f t="shared" si="16"/>
        <v>0</v>
      </c>
      <c r="V89" s="50">
        <f t="shared" si="17"/>
        <v>0</v>
      </c>
      <c r="W89" s="50">
        <f t="shared" si="18"/>
        <v>0</v>
      </c>
      <c r="X89" s="50">
        <f t="shared" si="19"/>
        <v>0</v>
      </c>
      <c r="Y89" s="50">
        <f t="shared" si="20"/>
        <v>0</v>
      </c>
      <c r="Z89" s="51">
        <f t="shared" si="0"/>
        <v>0</v>
      </c>
      <c r="AA89" s="51">
        <f t="shared" si="1"/>
        <v>0</v>
      </c>
      <c r="AB89" s="51">
        <f t="shared" si="2"/>
        <v>0</v>
      </c>
      <c r="AC89" s="51">
        <f t="shared" si="3"/>
        <v>0</v>
      </c>
      <c r="AD89" s="51">
        <f t="shared" si="4"/>
        <v>0</v>
      </c>
      <c r="AE89" s="51">
        <f t="shared" si="5"/>
        <v>0</v>
      </c>
      <c r="AF89" s="51">
        <f t="shared" si="6"/>
        <v>0</v>
      </c>
      <c r="AG89" s="50">
        <f t="shared" si="7"/>
        <v>0</v>
      </c>
      <c r="AH89" s="78">
        <v>265</v>
      </c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</row>
    <row r="90" spans="1:71" ht="12.75" customHeight="1">
      <c r="A90" s="67" t="s">
        <v>5</v>
      </c>
      <c r="B90" s="61"/>
      <c r="C90" s="61"/>
      <c r="D90" s="79"/>
      <c r="E90" s="80"/>
      <c r="F90" s="81"/>
      <c r="G90" s="81"/>
      <c r="H90" s="68">
        <f t="shared" si="21"/>
      </c>
      <c r="I90" s="69">
        <f t="shared" si="22"/>
      </c>
      <c r="J90" s="69" t="str">
        <f t="shared" si="23"/>
        <v>-</v>
      </c>
      <c r="K90" s="69" t="str">
        <f t="shared" si="24"/>
        <v>-</v>
      </c>
      <c r="L90" s="92"/>
      <c r="M90" s="3"/>
      <c r="N90" s="50" t="str">
        <f t="shared" si="11"/>
        <v>BB</v>
      </c>
      <c r="O90" s="50" t="str">
        <f t="shared" si="12"/>
        <v>-</v>
      </c>
      <c r="P90" s="3"/>
      <c r="Q90" s="50">
        <f t="shared" si="13"/>
        <v>0</v>
      </c>
      <c r="R90" s="51">
        <f t="shared" si="14"/>
        <v>0</v>
      </c>
      <c r="S90" s="51"/>
      <c r="T90" s="51">
        <f t="shared" si="15"/>
        <v>0</v>
      </c>
      <c r="U90" s="50">
        <f t="shared" si="16"/>
        <v>0</v>
      </c>
      <c r="V90" s="50">
        <f t="shared" si="17"/>
        <v>0</v>
      </c>
      <c r="W90" s="50">
        <f t="shared" si="18"/>
        <v>0</v>
      </c>
      <c r="X90" s="50">
        <f t="shared" si="19"/>
        <v>0</v>
      </c>
      <c r="Y90" s="50">
        <f t="shared" si="20"/>
        <v>0</v>
      </c>
      <c r="Z90" s="51">
        <f t="shared" si="0"/>
        <v>0</v>
      </c>
      <c r="AA90" s="51">
        <f t="shared" si="1"/>
        <v>0</v>
      </c>
      <c r="AB90" s="51">
        <f t="shared" si="2"/>
        <v>0</v>
      </c>
      <c r="AC90" s="51">
        <f t="shared" si="3"/>
        <v>0</v>
      </c>
      <c r="AD90" s="51">
        <f t="shared" si="4"/>
        <v>0</v>
      </c>
      <c r="AE90" s="51">
        <f t="shared" si="5"/>
        <v>0</v>
      </c>
      <c r="AF90" s="51">
        <f t="shared" si="6"/>
        <v>0</v>
      </c>
      <c r="AG90" s="50">
        <f t="shared" si="7"/>
        <v>0</v>
      </c>
      <c r="AH90" s="78">
        <v>270</v>
      </c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</row>
    <row r="91" spans="1:71" ht="12.75" customHeight="1">
      <c r="A91" s="4"/>
      <c r="B91" s="4"/>
      <c r="C91" s="4"/>
      <c r="D91" s="6"/>
      <c r="E91" s="2"/>
      <c r="F91" s="5"/>
      <c r="G91" s="5"/>
      <c r="H91" s="7"/>
      <c r="I91" s="8"/>
      <c r="J91" s="8"/>
      <c r="K91" s="8"/>
      <c r="L91" s="10"/>
      <c r="M91" s="3"/>
      <c r="P91" s="3"/>
      <c r="Q91" s="43"/>
      <c r="R91" s="38"/>
      <c r="AH91" s="78">
        <v>275</v>
      </c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1:71" ht="12.75" customHeight="1">
      <c r="A92" s="4"/>
      <c r="B92" s="4"/>
      <c r="C92" s="4"/>
      <c r="D92" s="6"/>
      <c r="E92" s="2"/>
      <c r="F92" s="5"/>
      <c r="G92" s="5"/>
      <c r="H92" s="7"/>
      <c r="I92" s="8"/>
      <c r="J92" s="8"/>
      <c r="K92" s="8"/>
      <c r="L92" s="3"/>
      <c r="M92" s="3"/>
      <c r="P92" s="3"/>
      <c r="Q92" s="43"/>
      <c r="R92" s="38"/>
      <c r="AH92" s="78">
        <v>280</v>
      </c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</row>
    <row r="93" spans="1:71" ht="12.75" customHeight="1">
      <c r="A93" s="4"/>
      <c r="B93" s="4"/>
      <c r="C93" s="4"/>
      <c r="D93" s="6"/>
      <c r="E93" s="2"/>
      <c r="F93" s="5"/>
      <c r="G93" s="5"/>
      <c r="H93" s="7"/>
      <c r="I93" s="8"/>
      <c r="J93" s="8"/>
      <c r="K93" s="8"/>
      <c r="L93" s="10"/>
      <c r="M93" s="2"/>
      <c r="P93" s="2"/>
      <c r="Q93" s="43"/>
      <c r="R93" s="38"/>
      <c r="AH93" s="78">
        <v>285</v>
      </c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1:34" ht="12.75" customHeight="1">
      <c r="A94" s="4"/>
      <c r="B94" s="4"/>
      <c r="C94" s="4"/>
      <c r="D94" s="6"/>
      <c r="E94" s="2"/>
      <c r="F94" s="5"/>
      <c r="G94" s="5"/>
      <c r="H94" s="7"/>
      <c r="I94" s="8"/>
      <c r="J94" s="8"/>
      <c r="K94" s="8"/>
      <c r="L94" s="3"/>
      <c r="M94" s="3"/>
      <c r="P94" s="3"/>
      <c r="AH94" s="78">
        <v>290</v>
      </c>
    </row>
    <row r="95" spans="1:34" ht="12.75" customHeight="1">
      <c r="A95" s="4"/>
      <c r="B95" s="4"/>
      <c r="C95" s="4"/>
      <c r="D95" s="6"/>
      <c r="E95" s="2"/>
      <c r="F95" s="5"/>
      <c r="G95" s="5"/>
      <c r="H95" s="7"/>
      <c r="I95" s="8"/>
      <c r="J95" s="8"/>
      <c r="K95" s="8"/>
      <c r="L95" s="10"/>
      <c r="M95" s="2"/>
      <c r="P95" s="2"/>
      <c r="AH95" s="78">
        <v>295</v>
      </c>
    </row>
    <row r="96" spans="1:34" ht="12.75" customHeight="1">
      <c r="A96" s="4"/>
      <c r="B96" s="4"/>
      <c r="C96" s="4"/>
      <c r="D96" s="6"/>
      <c r="E96" s="2"/>
      <c r="F96" s="5"/>
      <c r="G96" s="5"/>
      <c r="H96" s="7"/>
      <c r="I96" s="8"/>
      <c r="J96" s="8"/>
      <c r="K96" s="8"/>
      <c r="L96" s="3"/>
      <c r="M96" s="3"/>
      <c r="P96" s="3"/>
      <c r="Q96" s="43"/>
      <c r="R96" s="38"/>
      <c r="AH96" s="78">
        <v>300</v>
      </c>
    </row>
    <row r="97" spans="1:34" ht="12.75" customHeight="1">
      <c r="A97" s="4"/>
      <c r="B97" s="4"/>
      <c r="C97" s="4"/>
      <c r="D97" s="6"/>
      <c r="E97" s="2"/>
      <c r="F97" s="5"/>
      <c r="G97" s="5"/>
      <c r="H97" s="7"/>
      <c r="I97" s="8"/>
      <c r="J97" s="8"/>
      <c r="K97" s="8"/>
      <c r="L97" s="3"/>
      <c r="M97" s="2"/>
      <c r="P97" s="2"/>
      <c r="Q97" s="43"/>
      <c r="R97" s="38"/>
      <c r="AH97" s="78">
        <v>305</v>
      </c>
    </row>
    <row r="98" spans="1:34" ht="12.75" customHeight="1">
      <c r="A98" s="4"/>
      <c r="B98" s="4"/>
      <c r="C98" s="4"/>
      <c r="D98" s="6"/>
      <c r="E98" s="2"/>
      <c r="F98" s="5"/>
      <c r="G98" s="5"/>
      <c r="H98" s="7"/>
      <c r="I98" s="8"/>
      <c r="J98" s="8"/>
      <c r="K98" s="8"/>
      <c r="L98" s="3"/>
      <c r="M98" s="3"/>
      <c r="P98" s="3"/>
      <c r="Q98" s="43"/>
      <c r="R98" s="38"/>
      <c r="AH98" s="78">
        <v>310</v>
      </c>
    </row>
    <row r="99" spans="1:34" ht="12.75" customHeight="1">
      <c r="A99" s="4"/>
      <c r="B99" s="4"/>
      <c r="C99" s="55"/>
      <c r="D99" s="6"/>
      <c r="E99" s="2"/>
      <c r="F99" s="5"/>
      <c r="G99" s="5"/>
      <c r="H99" s="7"/>
      <c r="I99" s="8"/>
      <c r="J99" s="8"/>
      <c r="K99" s="8"/>
      <c r="L99" s="10"/>
      <c r="M99" s="3"/>
      <c r="P99" s="3"/>
      <c r="Q99" s="43"/>
      <c r="R99" s="38"/>
      <c r="AH99" s="78">
        <v>315</v>
      </c>
    </row>
    <row r="100" spans="1:34" ht="12.75" customHeight="1">
      <c r="A100" s="4"/>
      <c r="B100" s="4"/>
      <c r="C100" s="55"/>
      <c r="D100" s="6"/>
      <c r="E100" s="2"/>
      <c r="F100" s="5"/>
      <c r="G100" s="5"/>
      <c r="H100" s="7"/>
      <c r="I100" s="8"/>
      <c r="J100" s="8"/>
      <c r="K100" s="8"/>
      <c r="L100" s="3"/>
      <c r="M100" s="3"/>
      <c r="P100" s="3"/>
      <c r="Q100" s="43"/>
      <c r="R100" s="38"/>
      <c r="AH100" s="78">
        <v>320</v>
      </c>
    </row>
    <row r="101" spans="1:34" ht="12.75" customHeight="1">
      <c r="A101" s="4"/>
      <c r="B101" s="4"/>
      <c r="C101" s="4"/>
      <c r="D101" s="6"/>
      <c r="E101" s="2"/>
      <c r="F101" s="5"/>
      <c r="G101" s="5"/>
      <c r="H101" s="7"/>
      <c r="I101" s="8"/>
      <c r="J101" s="8"/>
      <c r="K101" s="8"/>
      <c r="L101" s="10"/>
      <c r="M101" s="2"/>
      <c r="P101" s="2"/>
      <c r="Q101" s="43"/>
      <c r="R101" s="38"/>
      <c r="AH101" s="78">
        <v>325</v>
      </c>
    </row>
    <row r="102" spans="1:34" ht="12.75">
      <c r="A102" s="4"/>
      <c r="B102" s="4"/>
      <c r="C102" s="4"/>
      <c r="D102" s="6"/>
      <c r="E102" s="2"/>
      <c r="F102" s="5"/>
      <c r="G102" s="5"/>
      <c r="H102" s="7"/>
      <c r="I102" s="8"/>
      <c r="J102" s="8"/>
      <c r="K102" s="8"/>
      <c r="L102" s="3"/>
      <c r="M102" s="3"/>
      <c r="P102" s="3"/>
      <c r="Q102" s="43"/>
      <c r="R102" s="38"/>
      <c r="AH102" s="78">
        <v>330</v>
      </c>
    </row>
    <row r="103" spans="1:34" ht="15.75" customHeight="1">
      <c r="A103" s="4"/>
      <c r="B103" s="4"/>
      <c r="C103" s="4"/>
      <c r="D103" s="6"/>
      <c r="E103" s="2"/>
      <c r="F103" s="5"/>
      <c r="G103" s="5"/>
      <c r="H103" s="7"/>
      <c r="I103" s="8"/>
      <c r="J103" s="8"/>
      <c r="K103" s="8"/>
      <c r="L103" s="10"/>
      <c r="M103" s="2"/>
      <c r="P103" s="2"/>
      <c r="Q103" s="43"/>
      <c r="R103" s="38"/>
      <c r="AH103" s="78">
        <v>335</v>
      </c>
    </row>
    <row r="104" spans="1:34" ht="12.75">
      <c r="A104" s="4"/>
      <c r="B104" s="4"/>
      <c r="C104" s="4"/>
      <c r="D104" s="6"/>
      <c r="E104" s="2"/>
      <c r="F104" s="5"/>
      <c r="G104" s="5"/>
      <c r="H104" s="7"/>
      <c r="I104" s="8"/>
      <c r="J104" s="8"/>
      <c r="K104" s="8"/>
      <c r="L104" s="3"/>
      <c r="M104" s="3"/>
      <c r="P104" s="3"/>
      <c r="AH104" s="78">
        <v>340</v>
      </c>
    </row>
    <row r="105" spans="1:34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2"/>
      <c r="P105" s="2"/>
      <c r="AH105" s="78">
        <v>345</v>
      </c>
    </row>
    <row r="106" spans="1:34" ht="15.75">
      <c r="A106" s="14"/>
      <c r="B106" s="14"/>
      <c r="C106" s="14"/>
      <c r="D106" s="15"/>
      <c r="E106" s="15"/>
      <c r="F106" s="15"/>
      <c r="G106" s="15"/>
      <c r="H106" s="15"/>
      <c r="I106" s="16"/>
      <c r="J106" s="16"/>
      <c r="K106" s="16"/>
      <c r="L106" s="26"/>
      <c r="M106" s="3"/>
      <c r="P106" s="3"/>
      <c r="AH106" s="78">
        <v>350</v>
      </c>
    </row>
    <row r="107" spans="1:34" ht="15.75">
      <c r="A107" s="14"/>
      <c r="B107" s="14"/>
      <c r="C107" s="14"/>
      <c r="D107" s="15"/>
      <c r="E107" s="15"/>
      <c r="F107" s="15"/>
      <c r="G107" s="15"/>
      <c r="H107" s="15"/>
      <c r="I107" s="16"/>
      <c r="J107" s="16"/>
      <c r="K107" s="16"/>
      <c r="L107" s="26"/>
      <c r="AH107" s="78">
        <v>355</v>
      </c>
    </row>
    <row r="108" spans="1:34" ht="15.75">
      <c r="A108" s="17"/>
      <c r="B108" s="17"/>
      <c r="C108" s="17"/>
      <c r="D108" s="15"/>
      <c r="E108" s="15"/>
      <c r="F108" s="15"/>
      <c r="G108" s="15"/>
      <c r="H108" s="15"/>
      <c r="I108" s="16"/>
      <c r="J108" s="16"/>
      <c r="K108" s="16"/>
      <c r="L108" s="27"/>
      <c r="M108" s="15"/>
      <c r="P108" s="15"/>
      <c r="AH108" s="78">
        <v>360</v>
      </c>
    </row>
    <row r="109" spans="1:34" ht="12.75">
      <c r="A109" s="4"/>
      <c r="B109" s="4"/>
      <c r="C109" s="4"/>
      <c r="D109" s="6"/>
      <c r="E109" s="2"/>
      <c r="F109" s="5"/>
      <c r="G109" s="5"/>
      <c r="H109" s="7"/>
      <c r="I109" s="8"/>
      <c r="J109" s="8"/>
      <c r="K109" s="8"/>
      <c r="L109" s="9"/>
      <c r="M109" s="15"/>
      <c r="P109" s="15"/>
      <c r="AH109" s="78">
        <v>365</v>
      </c>
    </row>
    <row r="110" spans="1:34" ht="12.75">
      <c r="A110" s="4"/>
      <c r="B110" s="4"/>
      <c r="C110" s="4"/>
      <c r="D110" s="6"/>
      <c r="E110" s="2"/>
      <c r="F110" s="5"/>
      <c r="G110" s="5"/>
      <c r="H110" s="7"/>
      <c r="I110" s="8"/>
      <c r="J110" s="8"/>
      <c r="K110" s="8"/>
      <c r="L110" s="5"/>
      <c r="M110" s="18"/>
      <c r="P110" s="18"/>
      <c r="AH110" s="78">
        <v>370</v>
      </c>
    </row>
    <row r="111" spans="1:34" ht="12.75" customHeight="1">
      <c r="A111" s="4"/>
      <c r="B111" s="4"/>
      <c r="C111" s="4"/>
      <c r="D111" s="6"/>
      <c r="E111" s="2"/>
      <c r="F111" s="5"/>
      <c r="G111" s="5"/>
      <c r="H111" s="7"/>
      <c r="I111" s="8"/>
      <c r="J111" s="8"/>
      <c r="K111" s="8"/>
      <c r="L111" s="5"/>
      <c r="M111" s="9"/>
      <c r="P111" s="9"/>
      <c r="AH111" s="78">
        <v>375</v>
      </c>
    </row>
    <row r="112" spans="1:34" ht="12.75" customHeight="1">
      <c r="A112" s="4"/>
      <c r="B112" s="4"/>
      <c r="C112" s="4"/>
      <c r="D112" s="6"/>
      <c r="E112" s="2"/>
      <c r="F112" s="5"/>
      <c r="G112" s="5"/>
      <c r="H112" s="7"/>
      <c r="I112" s="8"/>
      <c r="J112" s="8"/>
      <c r="K112" s="8"/>
      <c r="L112" s="10"/>
      <c r="M112" s="5"/>
      <c r="P112" s="5"/>
      <c r="AH112" s="78">
        <v>380</v>
      </c>
    </row>
    <row r="113" spans="1:34" ht="12.75">
      <c r="A113" s="4"/>
      <c r="B113" s="4"/>
      <c r="C113" s="4"/>
      <c r="D113" s="6"/>
      <c r="E113" s="2"/>
      <c r="F113" s="5"/>
      <c r="G113" s="5"/>
      <c r="H113" s="7"/>
      <c r="I113" s="8"/>
      <c r="J113" s="8"/>
      <c r="K113" s="8"/>
      <c r="L113" s="5"/>
      <c r="M113" s="5"/>
      <c r="P113" s="5"/>
      <c r="AH113" s="78">
        <v>385</v>
      </c>
    </row>
    <row r="114" spans="1:34" ht="12.75" customHeight="1">
      <c r="A114" s="4"/>
      <c r="B114" s="4"/>
      <c r="C114" s="4"/>
      <c r="D114" s="6"/>
      <c r="E114" s="2"/>
      <c r="F114" s="5"/>
      <c r="G114" s="5"/>
      <c r="H114" s="7"/>
      <c r="I114" s="8"/>
      <c r="J114" s="8"/>
      <c r="K114" s="8"/>
      <c r="L114" s="10"/>
      <c r="M114" s="2"/>
      <c r="P114" s="2"/>
      <c r="AH114" s="78">
        <v>390</v>
      </c>
    </row>
    <row r="115" spans="1:34" ht="12.75" customHeight="1">
      <c r="A115" s="4"/>
      <c r="B115" s="4"/>
      <c r="C115" s="4"/>
      <c r="D115" s="6"/>
      <c r="E115" s="2"/>
      <c r="F115" s="5"/>
      <c r="G115" s="5"/>
      <c r="H115" s="7"/>
      <c r="I115" s="8"/>
      <c r="J115" s="8"/>
      <c r="K115" s="8"/>
      <c r="L115" s="5"/>
      <c r="M115" s="5"/>
      <c r="P115" s="5"/>
      <c r="AH115" s="78">
        <v>395</v>
      </c>
    </row>
    <row r="116" spans="1:34" ht="12.75" customHeight="1">
      <c r="A116" s="4"/>
      <c r="B116" s="4"/>
      <c r="C116" s="4"/>
      <c r="D116" s="6"/>
      <c r="E116" s="2"/>
      <c r="F116" s="5"/>
      <c r="G116" s="5"/>
      <c r="H116" s="7"/>
      <c r="I116" s="8"/>
      <c r="J116" s="8"/>
      <c r="K116" s="12"/>
      <c r="L116" s="10"/>
      <c r="M116" s="2"/>
      <c r="P116" s="2"/>
      <c r="AH116" s="78">
        <v>400</v>
      </c>
    </row>
    <row r="117" spans="1:34" ht="12.75" customHeight="1">
      <c r="A117" s="4"/>
      <c r="B117" s="4"/>
      <c r="C117" s="4"/>
      <c r="D117" s="6"/>
      <c r="E117" s="2"/>
      <c r="F117" s="5"/>
      <c r="G117" s="5"/>
      <c r="H117" s="7"/>
      <c r="I117" s="8"/>
      <c r="J117" s="8"/>
      <c r="K117" s="8"/>
      <c r="L117" s="9"/>
      <c r="M117" s="5"/>
      <c r="P117" s="5"/>
      <c r="AH117" s="78">
        <v>405</v>
      </c>
    </row>
    <row r="118" spans="1:34" ht="12.75" customHeight="1">
      <c r="A118" s="4"/>
      <c r="B118" s="4"/>
      <c r="C118" s="4"/>
      <c r="D118" s="6"/>
      <c r="E118" s="2"/>
      <c r="F118" s="5"/>
      <c r="G118" s="5"/>
      <c r="H118" s="7"/>
      <c r="I118" s="8"/>
      <c r="J118" s="8"/>
      <c r="K118" s="8"/>
      <c r="L118" s="5"/>
      <c r="M118" s="2"/>
      <c r="P118" s="2"/>
      <c r="AH118" s="78">
        <v>410</v>
      </c>
    </row>
    <row r="119" spans="1:34" ht="12.75" customHeight="1">
      <c r="A119" s="4"/>
      <c r="B119" s="4"/>
      <c r="C119" s="4"/>
      <c r="D119" s="6"/>
      <c r="E119" s="2"/>
      <c r="F119" s="5"/>
      <c r="G119" s="5"/>
      <c r="H119" s="7"/>
      <c r="I119" s="8"/>
      <c r="J119" s="8"/>
      <c r="K119" s="8"/>
      <c r="L119" s="5"/>
      <c r="M119" s="9"/>
      <c r="P119" s="9"/>
      <c r="AH119" s="78">
        <v>415</v>
      </c>
    </row>
    <row r="120" spans="1:34" s="11" customFormat="1" ht="12.75">
      <c r="A120" s="4"/>
      <c r="B120" s="4"/>
      <c r="C120" s="4"/>
      <c r="D120" s="6"/>
      <c r="E120" s="2"/>
      <c r="F120" s="5"/>
      <c r="G120" s="5"/>
      <c r="H120" s="7"/>
      <c r="I120" s="8"/>
      <c r="J120" s="8"/>
      <c r="K120" s="8"/>
      <c r="L120" s="10"/>
      <c r="M120" s="5"/>
      <c r="N120" s="50"/>
      <c r="O120" s="50"/>
      <c r="P120" s="5"/>
      <c r="Q120" s="44"/>
      <c r="R120" s="45"/>
      <c r="S120" s="45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78">
        <v>420</v>
      </c>
    </row>
    <row r="121" spans="1:34" s="11" customFormat="1" ht="12.75">
      <c r="A121" s="4"/>
      <c r="B121" s="4"/>
      <c r="C121" s="4"/>
      <c r="D121" s="6"/>
      <c r="E121" s="2"/>
      <c r="F121" s="5"/>
      <c r="G121" s="5"/>
      <c r="H121" s="7"/>
      <c r="I121" s="8"/>
      <c r="J121" s="8"/>
      <c r="K121" s="8"/>
      <c r="L121" s="5"/>
      <c r="M121" s="5"/>
      <c r="N121" s="50"/>
      <c r="O121" s="50"/>
      <c r="P121" s="5"/>
      <c r="Q121" s="44"/>
      <c r="R121" s="45"/>
      <c r="S121" s="45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78">
        <v>425</v>
      </c>
    </row>
    <row r="122" spans="1:34" s="11" customFormat="1" ht="12.75" customHeight="1">
      <c r="A122" s="4"/>
      <c r="B122" s="4"/>
      <c r="C122" s="4"/>
      <c r="D122" s="6"/>
      <c r="E122" s="2"/>
      <c r="F122" s="5"/>
      <c r="G122" s="5"/>
      <c r="H122" s="7"/>
      <c r="I122" s="8"/>
      <c r="J122" s="8"/>
      <c r="K122" s="8"/>
      <c r="L122" s="10"/>
      <c r="M122" s="2"/>
      <c r="N122" s="50"/>
      <c r="O122" s="50"/>
      <c r="P122" s="2"/>
      <c r="Q122" s="44"/>
      <c r="R122" s="45"/>
      <c r="S122" s="45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78">
        <v>430</v>
      </c>
    </row>
    <row r="123" spans="1:34" s="11" customFormat="1" ht="12.75">
      <c r="A123" s="4"/>
      <c r="B123" s="4"/>
      <c r="C123" s="4"/>
      <c r="D123" s="6"/>
      <c r="E123" s="2"/>
      <c r="F123" s="5"/>
      <c r="G123" s="5"/>
      <c r="H123" s="7"/>
      <c r="I123" s="8"/>
      <c r="J123" s="8"/>
      <c r="K123" s="8"/>
      <c r="L123" s="5"/>
      <c r="M123" s="5"/>
      <c r="N123" s="50"/>
      <c r="O123" s="50"/>
      <c r="P123" s="5"/>
      <c r="Q123" s="44"/>
      <c r="R123" s="45"/>
      <c r="S123" s="45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78">
        <v>435</v>
      </c>
    </row>
    <row r="124" spans="1:34" s="11" customFormat="1" ht="12.75" customHeight="1">
      <c r="A124" s="4"/>
      <c r="B124" s="4"/>
      <c r="C124" s="4"/>
      <c r="D124" s="6"/>
      <c r="E124" s="2"/>
      <c r="F124" s="5"/>
      <c r="G124" s="5"/>
      <c r="H124" s="7"/>
      <c r="I124" s="8"/>
      <c r="J124" s="8"/>
      <c r="K124" s="12"/>
      <c r="L124" s="10"/>
      <c r="M124" s="2"/>
      <c r="N124" s="50"/>
      <c r="O124" s="50"/>
      <c r="P124" s="2"/>
      <c r="Q124" s="44"/>
      <c r="R124" s="45"/>
      <c r="S124" s="45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78">
        <v>440</v>
      </c>
    </row>
    <row r="125" spans="1:34" s="11" customFormat="1" ht="12.75">
      <c r="A125" s="4"/>
      <c r="B125" s="4"/>
      <c r="C125" s="4"/>
      <c r="D125" s="6"/>
      <c r="E125" s="2"/>
      <c r="F125" s="5"/>
      <c r="G125" s="5"/>
      <c r="H125" s="7"/>
      <c r="I125" s="8"/>
      <c r="J125" s="8"/>
      <c r="K125" s="8"/>
      <c r="L125" s="9"/>
      <c r="M125" s="5"/>
      <c r="N125" s="50"/>
      <c r="O125" s="50"/>
      <c r="P125" s="5"/>
      <c r="Q125" s="44"/>
      <c r="R125" s="45"/>
      <c r="S125" s="45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78">
        <v>445</v>
      </c>
    </row>
    <row r="126" spans="1:34" s="11" customFormat="1" ht="12.75" customHeight="1">
      <c r="A126" s="4"/>
      <c r="B126" s="4"/>
      <c r="C126" s="4"/>
      <c r="D126" s="6"/>
      <c r="E126" s="2"/>
      <c r="F126" s="5"/>
      <c r="G126" s="5"/>
      <c r="H126" s="7"/>
      <c r="I126" s="8"/>
      <c r="J126" s="8"/>
      <c r="K126" s="8"/>
      <c r="L126" s="5"/>
      <c r="M126" s="2"/>
      <c r="N126" s="50"/>
      <c r="O126" s="50"/>
      <c r="P126" s="2"/>
      <c r="Q126" s="44"/>
      <c r="R126" s="45"/>
      <c r="S126" s="45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78">
        <v>450</v>
      </c>
    </row>
    <row r="127" spans="1:34" s="11" customFormat="1" ht="12.75">
      <c r="A127" s="4"/>
      <c r="B127" s="4"/>
      <c r="C127" s="4"/>
      <c r="D127" s="6"/>
      <c r="E127" s="2"/>
      <c r="F127" s="5"/>
      <c r="G127" s="5"/>
      <c r="H127" s="7"/>
      <c r="I127" s="8"/>
      <c r="J127" s="8"/>
      <c r="K127" s="8"/>
      <c r="L127" s="5"/>
      <c r="M127" s="9"/>
      <c r="N127" s="50"/>
      <c r="O127" s="50"/>
      <c r="P127" s="9"/>
      <c r="Q127" s="44"/>
      <c r="R127" s="45"/>
      <c r="S127" s="45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78">
        <v>455</v>
      </c>
    </row>
    <row r="128" spans="1:34" s="11" customFormat="1" ht="14.25" customHeight="1">
      <c r="A128" s="4"/>
      <c r="B128" s="4"/>
      <c r="C128" s="4"/>
      <c r="D128" s="6"/>
      <c r="E128" s="2"/>
      <c r="F128" s="5"/>
      <c r="G128" s="5"/>
      <c r="H128" s="7"/>
      <c r="I128" s="8"/>
      <c r="J128" s="8"/>
      <c r="K128" s="8"/>
      <c r="L128" s="10"/>
      <c r="M128" s="5"/>
      <c r="N128" s="50"/>
      <c r="O128" s="50"/>
      <c r="P128" s="5"/>
      <c r="Q128" s="44"/>
      <c r="R128" s="45"/>
      <c r="S128" s="45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78">
        <v>460</v>
      </c>
    </row>
    <row r="129" spans="1:34" s="13" customFormat="1" ht="12.75">
      <c r="A129" s="4"/>
      <c r="B129" s="4"/>
      <c r="C129" s="4"/>
      <c r="D129" s="6"/>
      <c r="E129" s="2"/>
      <c r="F129" s="5"/>
      <c r="G129" s="5"/>
      <c r="H129" s="7"/>
      <c r="I129" s="8"/>
      <c r="J129" s="8"/>
      <c r="K129" s="8"/>
      <c r="L129" s="5"/>
      <c r="M129" s="5"/>
      <c r="N129" s="50"/>
      <c r="O129" s="50"/>
      <c r="P129" s="5"/>
      <c r="Q129" s="46"/>
      <c r="R129" s="47"/>
      <c r="S129" s="47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78">
        <v>465</v>
      </c>
    </row>
    <row r="130" spans="1:34" s="13" customFormat="1" ht="12.75" customHeight="1">
      <c r="A130" s="4"/>
      <c r="B130" s="4"/>
      <c r="C130" s="4"/>
      <c r="D130" s="6"/>
      <c r="E130" s="2"/>
      <c r="F130" s="5"/>
      <c r="G130" s="5"/>
      <c r="H130" s="7"/>
      <c r="I130" s="8"/>
      <c r="J130" s="8"/>
      <c r="K130" s="8"/>
      <c r="L130" s="10"/>
      <c r="M130" s="2"/>
      <c r="N130" s="50"/>
      <c r="O130" s="50"/>
      <c r="P130" s="2"/>
      <c r="Q130" s="46"/>
      <c r="R130" s="47"/>
      <c r="S130" s="47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78">
        <v>470</v>
      </c>
    </row>
    <row r="131" spans="1:34" s="11" customFormat="1" ht="12.75">
      <c r="A131" s="4"/>
      <c r="B131" s="4"/>
      <c r="C131" s="4"/>
      <c r="D131" s="6"/>
      <c r="E131" s="2"/>
      <c r="F131" s="5"/>
      <c r="G131" s="5"/>
      <c r="H131" s="7"/>
      <c r="I131" s="8"/>
      <c r="J131" s="8"/>
      <c r="K131" s="8"/>
      <c r="L131" s="5"/>
      <c r="M131" s="5"/>
      <c r="N131" s="50"/>
      <c r="O131" s="50"/>
      <c r="P131" s="5"/>
      <c r="Q131" s="44"/>
      <c r="R131" s="45"/>
      <c r="S131" s="45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78">
        <v>475</v>
      </c>
    </row>
    <row r="132" spans="1:34" ht="12.75" customHeight="1">
      <c r="A132" s="4"/>
      <c r="B132" s="4"/>
      <c r="C132" s="4"/>
      <c r="D132" s="6"/>
      <c r="E132" s="2"/>
      <c r="F132" s="5"/>
      <c r="G132" s="5"/>
      <c r="H132" s="7"/>
      <c r="I132" s="8"/>
      <c r="J132" s="8"/>
      <c r="K132" s="12"/>
      <c r="L132" s="10"/>
      <c r="M132" s="2"/>
      <c r="P132" s="2"/>
      <c r="AH132" s="78">
        <v>480</v>
      </c>
    </row>
    <row r="133" spans="1:34" ht="12.75">
      <c r="A133" s="4"/>
      <c r="B133" s="4"/>
      <c r="C133" s="4"/>
      <c r="D133" s="6"/>
      <c r="E133" s="2"/>
      <c r="F133" s="5"/>
      <c r="G133" s="5"/>
      <c r="H133" s="7"/>
      <c r="I133" s="8"/>
      <c r="J133" s="8"/>
      <c r="K133" s="8"/>
      <c r="L133" s="9"/>
      <c r="M133" s="5"/>
      <c r="P133" s="5"/>
      <c r="AH133" s="78">
        <v>485</v>
      </c>
    </row>
    <row r="134" spans="1:34" ht="12.75" customHeight="1">
      <c r="A134" s="4"/>
      <c r="B134" s="4"/>
      <c r="C134" s="4"/>
      <c r="D134" s="6"/>
      <c r="E134" s="2"/>
      <c r="F134" s="5"/>
      <c r="G134" s="5"/>
      <c r="H134" s="7"/>
      <c r="I134" s="8"/>
      <c r="J134" s="8"/>
      <c r="K134" s="8"/>
      <c r="L134" s="5"/>
      <c r="M134" s="2"/>
      <c r="P134" s="2"/>
      <c r="AH134" s="78">
        <v>490</v>
      </c>
    </row>
    <row r="135" spans="1:34" ht="12.75">
      <c r="A135" s="4"/>
      <c r="B135" s="4"/>
      <c r="C135" s="4"/>
      <c r="D135" s="6"/>
      <c r="E135" s="2"/>
      <c r="F135" s="5"/>
      <c r="G135" s="5"/>
      <c r="H135" s="7"/>
      <c r="I135" s="8"/>
      <c r="J135" s="8"/>
      <c r="K135" s="8"/>
      <c r="L135" s="5"/>
      <c r="M135" s="9"/>
      <c r="P135" s="9"/>
      <c r="AH135" s="78">
        <v>495</v>
      </c>
    </row>
    <row r="136" spans="1:34" ht="12.75">
      <c r="A136" s="4"/>
      <c r="B136" s="4"/>
      <c r="C136" s="4"/>
      <c r="D136" s="6"/>
      <c r="E136" s="2"/>
      <c r="F136" s="5"/>
      <c r="G136" s="5"/>
      <c r="H136" s="7"/>
      <c r="I136" s="8"/>
      <c r="J136" s="8"/>
      <c r="K136" s="8"/>
      <c r="L136" s="10"/>
      <c r="M136" s="5"/>
      <c r="P136" s="5"/>
      <c r="AH136" s="78">
        <v>500</v>
      </c>
    </row>
    <row r="137" spans="1:34" ht="12.75">
      <c r="A137" s="4"/>
      <c r="B137" s="4"/>
      <c r="C137" s="4"/>
      <c r="D137" s="6"/>
      <c r="E137" s="2"/>
      <c r="F137" s="5"/>
      <c r="G137" s="5"/>
      <c r="H137" s="7"/>
      <c r="I137" s="8"/>
      <c r="J137" s="8"/>
      <c r="K137" s="8"/>
      <c r="L137" s="5"/>
      <c r="M137" s="5"/>
      <c r="P137" s="5"/>
      <c r="AH137" s="78">
        <v>505</v>
      </c>
    </row>
    <row r="138" spans="1:34" ht="12.75">
      <c r="A138" s="4"/>
      <c r="B138" s="4"/>
      <c r="C138" s="4"/>
      <c r="D138" s="6"/>
      <c r="E138" s="2"/>
      <c r="F138" s="5"/>
      <c r="G138" s="5"/>
      <c r="H138" s="7"/>
      <c r="I138" s="8"/>
      <c r="J138" s="8"/>
      <c r="K138" s="8"/>
      <c r="L138" s="10"/>
      <c r="M138" s="2"/>
      <c r="P138" s="2"/>
      <c r="AH138" s="78">
        <v>510</v>
      </c>
    </row>
    <row r="139" spans="1:34" ht="12.75">
      <c r="A139" s="4"/>
      <c r="B139" s="4"/>
      <c r="C139" s="4"/>
      <c r="D139" s="6"/>
      <c r="E139" s="2"/>
      <c r="F139" s="5"/>
      <c r="G139" s="5"/>
      <c r="H139" s="7"/>
      <c r="I139" s="8"/>
      <c r="J139" s="8"/>
      <c r="K139" s="8"/>
      <c r="L139" s="5"/>
      <c r="M139" s="5"/>
      <c r="P139" s="5"/>
      <c r="AH139" s="78">
        <v>515</v>
      </c>
    </row>
    <row r="140" spans="1:34" ht="12.75">
      <c r="A140" s="4"/>
      <c r="B140" s="4"/>
      <c r="C140" s="4"/>
      <c r="D140" s="6"/>
      <c r="E140" s="2"/>
      <c r="F140" s="5"/>
      <c r="G140" s="5"/>
      <c r="H140" s="7"/>
      <c r="I140" s="8"/>
      <c r="J140" s="8"/>
      <c r="K140" s="12"/>
      <c r="L140" s="10"/>
      <c r="M140" s="2"/>
      <c r="P140" s="2"/>
      <c r="AH140" s="78">
        <v>520</v>
      </c>
    </row>
    <row r="141" spans="1:34" ht="12.75">
      <c r="A141" s="4"/>
      <c r="B141" s="4"/>
      <c r="C141" s="4"/>
      <c r="D141" s="6"/>
      <c r="E141" s="2"/>
      <c r="F141" s="5"/>
      <c r="G141" s="5"/>
      <c r="H141" s="7"/>
      <c r="I141" s="8"/>
      <c r="J141" s="8"/>
      <c r="K141" s="8"/>
      <c r="L141" s="9"/>
      <c r="M141" s="5"/>
      <c r="P141" s="5"/>
      <c r="AH141" s="78">
        <v>525</v>
      </c>
    </row>
    <row r="142" spans="1:34" ht="12.75">
      <c r="A142" s="4"/>
      <c r="B142" s="4"/>
      <c r="C142" s="4"/>
      <c r="D142" s="6"/>
      <c r="E142" s="2"/>
      <c r="F142" s="5"/>
      <c r="G142" s="5"/>
      <c r="H142" s="7"/>
      <c r="I142" s="8"/>
      <c r="J142" s="8"/>
      <c r="K142" s="8"/>
      <c r="L142" s="5"/>
      <c r="M142" s="2"/>
      <c r="P142" s="2"/>
      <c r="AH142" s="78">
        <v>530</v>
      </c>
    </row>
    <row r="143" spans="1:34" ht="12.75">
      <c r="A143" s="4"/>
      <c r="B143" s="4"/>
      <c r="C143" s="4"/>
      <c r="D143" s="6"/>
      <c r="E143" s="2"/>
      <c r="F143" s="5"/>
      <c r="G143" s="5"/>
      <c r="H143" s="7"/>
      <c r="I143" s="8"/>
      <c r="J143" s="8"/>
      <c r="K143" s="8"/>
      <c r="L143" s="5"/>
      <c r="M143" s="9"/>
      <c r="P143" s="9"/>
      <c r="AH143" s="78">
        <v>535</v>
      </c>
    </row>
    <row r="144" spans="1:34" ht="12.75">
      <c r="A144" s="4"/>
      <c r="B144" s="4"/>
      <c r="C144" s="4"/>
      <c r="D144" s="6"/>
      <c r="E144" s="2"/>
      <c r="F144" s="5"/>
      <c r="G144" s="5"/>
      <c r="H144" s="7"/>
      <c r="I144" s="8"/>
      <c r="J144" s="8"/>
      <c r="K144" s="8"/>
      <c r="L144" s="10"/>
      <c r="M144" s="5"/>
      <c r="P144" s="5"/>
      <c r="AH144" s="78">
        <v>540</v>
      </c>
    </row>
    <row r="145" spans="1:34" ht="12.75">
      <c r="A145" s="4"/>
      <c r="B145" s="4"/>
      <c r="C145" s="4"/>
      <c r="D145" s="6"/>
      <c r="E145" s="2"/>
      <c r="F145" s="5"/>
      <c r="G145" s="5"/>
      <c r="H145" s="7"/>
      <c r="I145" s="8"/>
      <c r="J145" s="8"/>
      <c r="K145" s="8"/>
      <c r="L145" s="5"/>
      <c r="M145" s="5"/>
      <c r="P145" s="5"/>
      <c r="AH145" s="78">
        <v>545</v>
      </c>
    </row>
    <row r="146" spans="1:34" ht="12.75">
      <c r="A146" s="4"/>
      <c r="B146" s="4"/>
      <c r="C146" s="4"/>
      <c r="D146" s="6"/>
      <c r="E146" s="2"/>
      <c r="F146" s="5"/>
      <c r="G146" s="5"/>
      <c r="H146" s="7"/>
      <c r="I146" s="8"/>
      <c r="J146" s="8"/>
      <c r="K146" s="8"/>
      <c r="L146" s="10"/>
      <c r="M146" s="2"/>
      <c r="P146" s="2"/>
      <c r="AH146" s="78">
        <v>550</v>
      </c>
    </row>
    <row r="147" spans="1:34" ht="12.75">
      <c r="A147" s="4"/>
      <c r="B147" s="4"/>
      <c r="C147" s="4"/>
      <c r="D147" s="6"/>
      <c r="E147" s="2"/>
      <c r="F147" s="5"/>
      <c r="G147" s="5"/>
      <c r="H147" s="7"/>
      <c r="I147" s="8"/>
      <c r="J147" s="8"/>
      <c r="K147" s="8"/>
      <c r="L147" s="5"/>
      <c r="M147" s="5"/>
      <c r="P147" s="5"/>
      <c r="AH147" s="78">
        <v>555</v>
      </c>
    </row>
    <row r="148" spans="1:34" ht="12.75">
      <c r="A148" s="4"/>
      <c r="B148" s="4"/>
      <c r="C148" s="4"/>
      <c r="D148" s="6"/>
      <c r="E148" s="2"/>
      <c r="F148" s="5"/>
      <c r="G148" s="5"/>
      <c r="H148" s="7"/>
      <c r="I148" s="8"/>
      <c r="J148" s="8"/>
      <c r="K148" s="12"/>
      <c r="L148" s="10"/>
      <c r="M148" s="2"/>
      <c r="P148" s="2"/>
      <c r="AH148" s="78">
        <v>560</v>
      </c>
    </row>
    <row r="149" spans="1:34" ht="12.75">
      <c r="A149" s="4"/>
      <c r="B149" s="4"/>
      <c r="C149" s="4"/>
      <c r="D149" s="6"/>
      <c r="E149" s="2"/>
      <c r="F149" s="5"/>
      <c r="G149" s="5"/>
      <c r="H149" s="7"/>
      <c r="I149" s="8"/>
      <c r="J149" s="8"/>
      <c r="K149" s="8"/>
      <c r="L149" s="9"/>
      <c r="M149" s="5"/>
      <c r="P149" s="5"/>
      <c r="AH149" s="78">
        <v>565</v>
      </c>
    </row>
    <row r="150" spans="1:34" ht="12.75">
      <c r="A150" s="4"/>
      <c r="B150" s="4"/>
      <c r="C150" s="4"/>
      <c r="D150" s="6"/>
      <c r="E150" s="2"/>
      <c r="F150" s="5"/>
      <c r="G150" s="5"/>
      <c r="H150" s="7"/>
      <c r="I150" s="8"/>
      <c r="J150" s="8"/>
      <c r="K150" s="8"/>
      <c r="L150" s="5"/>
      <c r="M150" s="2"/>
      <c r="P150" s="2"/>
      <c r="AH150" s="78">
        <v>570</v>
      </c>
    </row>
    <row r="151" spans="1:34" ht="12.75">
      <c r="A151" s="4"/>
      <c r="B151" s="4"/>
      <c r="C151" s="4"/>
      <c r="D151" s="6"/>
      <c r="E151" s="2"/>
      <c r="F151" s="5"/>
      <c r="G151" s="5"/>
      <c r="H151" s="7"/>
      <c r="I151" s="8"/>
      <c r="J151" s="8"/>
      <c r="K151" s="8"/>
      <c r="L151" s="5"/>
      <c r="M151" s="9"/>
      <c r="P151" s="9"/>
      <c r="AH151" s="78">
        <v>575</v>
      </c>
    </row>
    <row r="152" spans="1:34" ht="12.75">
      <c r="A152" s="4"/>
      <c r="B152" s="4"/>
      <c r="C152" s="4"/>
      <c r="D152" s="6"/>
      <c r="E152" s="2"/>
      <c r="F152" s="5"/>
      <c r="G152" s="5"/>
      <c r="H152" s="7"/>
      <c r="I152" s="8"/>
      <c r="J152" s="8"/>
      <c r="K152" s="8"/>
      <c r="L152" s="10"/>
      <c r="M152" s="5"/>
      <c r="P152" s="5"/>
      <c r="AH152" s="78">
        <v>580</v>
      </c>
    </row>
    <row r="153" spans="1:34" ht="12.75">
      <c r="A153" s="4"/>
      <c r="B153" s="4"/>
      <c r="C153" s="4"/>
      <c r="D153" s="6"/>
      <c r="E153" s="2"/>
      <c r="F153" s="5"/>
      <c r="G153" s="5"/>
      <c r="H153" s="7"/>
      <c r="I153" s="8"/>
      <c r="J153" s="8"/>
      <c r="K153" s="8"/>
      <c r="L153" s="5"/>
      <c r="M153" s="5"/>
      <c r="P153" s="5"/>
      <c r="AH153" s="78">
        <v>585</v>
      </c>
    </row>
    <row r="154" spans="1:34" ht="12.75" customHeight="1">
      <c r="A154" s="4"/>
      <c r="B154" s="4"/>
      <c r="C154" s="4"/>
      <c r="D154" s="6"/>
      <c r="E154" s="2"/>
      <c r="F154" s="5"/>
      <c r="G154" s="5"/>
      <c r="H154" s="7"/>
      <c r="I154" s="8"/>
      <c r="J154" s="8"/>
      <c r="K154" s="8"/>
      <c r="L154" s="10"/>
      <c r="M154" s="2"/>
      <c r="P154" s="2"/>
      <c r="AH154" s="78">
        <v>590</v>
      </c>
    </row>
    <row r="155" spans="1:34" ht="12.75">
      <c r="A155" s="4"/>
      <c r="B155" s="4"/>
      <c r="C155" s="4"/>
      <c r="D155" s="6"/>
      <c r="E155" s="2"/>
      <c r="F155" s="5"/>
      <c r="G155" s="5"/>
      <c r="H155" s="7"/>
      <c r="I155" s="8"/>
      <c r="J155" s="8"/>
      <c r="K155" s="8"/>
      <c r="L155" s="5"/>
      <c r="M155" s="5"/>
      <c r="P155" s="5"/>
      <c r="AH155" s="78">
        <v>595</v>
      </c>
    </row>
    <row r="156" spans="1:34" ht="12.75" customHeight="1">
      <c r="A156" s="4"/>
      <c r="B156" s="4"/>
      <c r="C156" s="4"/>
      <c r="D156" s="6"/>
      <c r="E156" s="2"/>
      <c r="F156" s="5"/>
      <c r="G156" s="5"/>
      <c r="H156" s="7"/>
      <c r="I156" s="8"/>
      <c r="J156" s="8"/>
      <c r="K156" s="12"/>
      <c r="L156" s="10"/>
      <c r="M156" s="2"/>
      <c r="P156" s="2"/>
      <c r="AH156" s="78">
        <v>600</v>
      </c>
    </row>
    <row r="157" spans="1:34" ht="12.75">
      <c r="A157" s="4"/>
      <c r="B157" s="4"/>
      <c r="C157" s="4"/>
      <c r="D157" s="6"/>
      <c r="E157" s="2"/>
      <c r="F157" s="5"/>
      <c r="G157" s="5"/>
      <c r="H157" s="7"/>
      <c r="I157" s="8"/>
      <c r="J157" s="8"/>
      <c r="K157" s="8"/>
      <c r="L157" s="9"/>
      <c r="M157" s="5"/>
      <c r="P157" s="5"/>
      <c r="AH157" s="78">
        <v>605</v>
      </c>
    </row>
    <row r="158" spans="1:34" ht="12.75" customHeight="1">
      <c r="A158" s="4"/>
      <c r="B158" s="4"/>
      <c r="C158" s="4"/>
      <c r="D158" s="6"/>
      <c r="E158" s="2"/>
      <c r="F158" s="5"/>
      <c r="G158" s="5"/>
      <c r="H158" s="7"/>
      <c r="I158" s="8"/>
      <c r="J158" s="8"/>
      <c r="K158" s="8"/>
      <c r="L158" s="5"/>
      <c r="M158" s="2"/>
      <c r="P158" s="2"/>
      <c r="AH158" s="78">
        <v>610</v>
      </c>
    </row>
    <row r="159" spans="1:34" ht="12.75">
      <c r="A159" s="4"/>
      <c r="B159" s="4"/>
      <c r="C159" s="4"/>
      <c r="D159" s="6"/>
      <c r="E159" s="2"/>
      <c r="F159" s="5"/>
      <c r="G159" s="5"/>
      <c r="H159" s="7"/>
      <c r="I159" s="8"/>
      <c r="J159" s="8"/>
      <c r="K159" s="8"/>
      <c r="L159" s="5"/>
      <c r="M159" s="9"/>
      <c r="P159" s="9"/>
      <c r="AH159" s="78">
        <v>615</v>
      </c>
    </row>
    <row r="160" spans="1:34" ht="12.75">
      <c r="A160" s="4"/>
      <c r="B160" s="4"/>
      <c r="C160" s="4"/>
      <c r="D160" s="6"/>
      <c r="E160" s="2"/>
      <c r="F160" s="5"/>
      <c r="G160" s="5"/>
      <c r="H160" s="7"/>
      <c r="I160" s="8"/>
      <c r="J160" s="8"/>
      <c r="K160" s="8"/>
      <c r="L160" s="10"/>
      <c r="M160" s="5"/>
      <c r="P160" s="5"/>
      <c r="AH160" s="78">
        <v>620</v>
      </c>
    </row>
    <row r="161" spans="1:34" ht="12.75">
      <c r="A161" s="4"/>
      <c r="B161" s="4"/>
      <c r="C161" s="4"/>
      <c r="D161" s="6"/>
      <c r="E161" s="2"/>
      <c r="F161" s="5"/>
      <c r="G161" s="5"/>
      <c r="H161" s="7"/>
      <c r="I161" s="8"/>
      <c r="J161" s="8"/>
      <c r="K161" s="8"/>
      <c r="L161" s="5"/>
      <c r="M161" s="5"/>
      <c r="P161" s="5"/>
      <c r="AH161" s="78">
        <v>625</v>
      </c>
    </row>
    <row r="162" spans="1:34" ht="12.75">
      <c r="A162" s="4"/>
      <c r="B162" s="4"/>
      <c r="C162" s="4"/>
      <c r="D162" s="6"/>
      <c r="E162" s="2"/>
      <c r="F162" s="5"/>
      <c r="G162" s="5"/>
      <c r="H162" s="7"/>
      <c r="I162" s="8"/>
      <c r="J162" s="8"/>
      <c r="K162" s="8"/>
      <c r="L162" s="10"/>
      <c r="M162" s="2"/>
      <c r="P162" s="2"/>
      <c r="AH162" s="78">
        <v>630</v>
      </c>
    </row>
    <row r="163" spans="1:34" ht="12.75">
      <c r="A163" s="4"/>
      <c r="B163" s="4"/>
      <c r="C163" s="4"/>
      <c r="D163" s="6"/>
      <c r="E163" s="2"/>
      <c r="F163" s="5"/>
      <c r="G163" s="5"/>
      <c r="H163" s="7"/>
      <c r="I163" s="8"/>
      <c r="J163" s="8"/>
      <c r="K163" s="8"/>
      <c r="L163" s="5"/>
      <c r="M163" s="5"/>
      <c r="P163" s="5"/>
      <c r="AH163" s="78">
        <v>635</v>
      </c>
    </row>
    <row r="164" spans="1:34" ht="12.75">
      <c r="A164" s="4"/>
      <c r="B164" s="4"/>
      <c r="C164" s="4"/>
      <c r="D164" s="6"/>
      <c r="E164" s="2"/>
      <c r="F164" s="5"/>
      <c r="G164" s="5"/>
      <c r="H164" s="7"/>
      <c r="I164" s="8"/>
      <c r="J164" s="8"/>
      <c r="K164" s="12"/>
      <c r="L164" s="10"/>
      <c r="M164" s="2"/>
      <c r="P164" s="2"/>
      <c r="AH164" s="78">
        <v>640</v>
      </c>
    </row>
    <row r="165" spans="1:34" ht="12.75">
      <c r="A165" s="4"/>
      <c r="B165" s="4"/>
      <c r="C165" s="4"/>
      <c r="D165" s="6"/>
      <c r="E165" s="2"/>
      <c r="F165" s="5"/>
      <c r="G165" s="5"/>
      <c r="H165" s="7"/>
      <c r="I165" s="8"/>
      <c r="J165" s="8"/>
      <c r="K165" s="8"/>
      <c r="L165" s="9"/>
      <c r="M165" s="5"/>
      <c r="P165" s="5"/>
      <c r="AH165" s="78">
        <v>645</v>
      </c>
    </row>
    <row r="166" spans="1:34" ht="12.75">
      <c r="A166" s="4"/>
      <c r="B166" s="4"/>
      <c r="C166" s="4"/>
      <c r="D166" s="6"/>
      <c r="E166" s="2"/>
      <c r="F166" s="5"/>
      <c r="G166" s="5"/>
      <c r="H166" s="7"/>
      <c r="I166" s="8"/>
      <c r="J166" s="8"/>
      <c r="K166" s="8"/>
      <c r="L166" s="5"/>
      <c r="M166" s="2"/>
      <c r="P166" s="2"/>
      <c r="AH166" s="78">
        <v>650</v>
      </c>
    </row>
    <row r="167" spans="1:34" ht="12.75">
      <c r="A167" s="4"/>
      <c r="B167" s="4"/>
      <c r="C167" s="4"/>
      <c r="D167" s="6"/>
      <c r="E167" s="2"/>
      <c r="F167" s="5"/>
      <c r="G167" s="5"/>
      <c r="H167" s="7"/>
      <c r="I167" s="8"/>
      <c r="J167" s="8"/>
      <c r="K167" s="8"/>
      <c r="L167" s="5"/>
      <c r="M167" s="9"/>
      <c r="P167" s="9"/>
      <c r="AH167" s="78">
        <v>655</v>
      </c>
    </row>
    <row r="168" spans="1:34" ht="12.75">
      <c r="A168" s="4"/>
      <c r="B168" s="4"/>
      <c r="C168" s="4"/>
      <c r="D168" s="6"/>
      <c r="E168" s="2"/>
      <c r="F168" s="5"/>
      <c r="G168" s="5"/>
      <c r="H168" s="7"/>
      <c r="I168" s="8"/>
      <c r="J168" s="8"/>
      <c r="K168" s="8"/>
      <c r="L168" s="10"/>
      <c r="M168" s="5"/>
      <c r="P168" s="5"/>
      <c r="AH168" s="78">
        <v>660</v>
      </c>
    </row>
    <row r="169" spans="1:34" ht="12.75">
      <c r="A169" s="4"/>
      <c r="B169" s="4"/>
      <c r="C169" s="4"/>
      <c r="D169" s="6"/>
      <c r="E169" s="2"/>
      <c r="F169" s="5"/>
      <c r="G169" s="5"/>
      <c r="H169" s="7"/>
      <c r="I169" s="8"/>
      <c r="J169" s="8"/>
      <c r="K169" s="8"/>
      <c r="L169" s="5"/>
      <c r="M169" s="5"/>
      <c r="P169" s="5"/>
      <c r="AH169" s="78">
        <v>665</v>
      </c>
    </row>
    <row r="170" spans="1:34" ht="12.75">
      <c r="A170" s="4"/>
      <c r="B170" s="4"/>
      <c r="C170" s="4"/>
      <c r="D170" s="6"/>
      <c r="E170" s="2"/>
      <c r="F170" s="5"/>
      <c r="G170" s="5"/>
      <c r="H170" s="7"/>
      <c r="I170" s="8"/>
      <c r="J170" s="8"/>
      <c r="K170" s="8"/>
      <c r="L170" s="10"/>
      <c r="M170" s="2"/>
      <c r="P170" s="2"/>
      <c r="AH170" s="78">
        <v>670</v>
      </c>
    </row>
    <row r="171" spans="1:34" ht="12.75">
      <c r="A171" s="4"/>
      <c r="B171" s="4"/>
      <c r="C171" s="4"/>
      <c r="D171" s="6"/>
      <c r="E171" s="2"/>
      <c r="F171" s="5"/>
      <c r="G171" s="5"/>
      <c r="H171" s="7"/>
      <c r="I171" s="8"/>
      <c r="J171" s="8"/>
      <c r="K171" s="8"/>
      <c r="L171" s="5"/>
      <c r="M171" s="5"/>
      <c r="P171" s="5"/>
      <c r="AH171" s="78">
        <v>675</v>
      </c>
    </row>
    <row r="172" spans="1:34" ht="12.75">
      <c r="A172" s="4"/>
      <c r="B172" s="4"/>
      <c r="C172" s="4"/>
      <c r="D172" s="6"/>
      <c r="E172" s="2"/>
      <c r="F172" s="5"/>
      <c r="G172" s="5"/>
      <c r="H172" s="7"/>
      <c r="I172" s="8"/>
      <c r="J172" s="8"/>
      <c r="K172" s="12"/>
      <c r="L172" s="10"/>
      <c r="M172" s="2"/>
      <c r="P172" s="2"/>
      <c r="AH172" s="78">
        <v>680</v>
      </c>
    </row>
    <row r="173" spans="1:34" ht="12.75">
      <c r="A173" s="4"/>
      <c r="B173" s="4"/>
      <c r="C173" s="4"/>
      <c r="D173" s="6"/>
      <c r="E173" s="2"/>
      <c r="F173" s="5"/>
      <c r="G173" s="5"/>
      <c r="H173" s="7"/>
      <c r="I173" s="8"/>
      <c r="J173" s="8"/>
      <c r="K173" s="8"/>
      <c r="L173" s="9"/>
      <c r="M173" s="5"/>
      <c r="P173" s="5"/>
      <c r="AH173" s="78">
        <v>685</v>
      </c>
    </row>
    <row r="174" spans="1:34" ht="12.75">
      <c r="A174" s="4"/>
      <c r="B174" s="4"/>
      <c r="C174" s="4"/>
      <c r="D174" s="6"/>
      <c r="E174" s="2"/>
      <c r="F174" s="5"/>
      <c r="G174" s="5"/>
      <c r="H174" s="7"/>
      <c r="I174" s="8"/>
      <c r="J174" s="8"/>
      <c r="K174" s="8"/>
      <c r="L174" s="5"/>
      <c r="M174" s="2"/>
      <c r="P174" s="2"/>
      <c r="AH174" s="78">
        <v>690</v>
      </c>
    </row>
    <row r="175" spans="1:34" ht="12.75">
      <c r="A175" s="4"/>
      <c r="B175" s="4"/>
      <c r="C175" s="4"/>
      <c r="D175" s="6"/>
      <c r="E175" s="2"/>
      <c r="F175" s="5"/>
      <c r="G175" s="5"/>
      <c r="H175" s="7"/>
      <c r="I175" s="8"/>
      <c r="J175" s="8"/>
      <c r="K175" s="8"/>
      <c r="L175" s="5"/>
      <c r="M175" s="9"/>
      <c r="P175" s="9"/>
      <c r="AH175" s="78">
        <v>695</v>
      </c>
    </row>
    <row r="176" spans="1:34" ht="12.75">
      <c r="A176" s="4"/>
      <c r="B176" s="4"/>
      <c r="C176" s="4"/>
      <c r="D176" s="6"/>
      <c r="E176" s="2"/>
      <c r="F176" s="5"/>
      <c r="G176" s="5"/>
      <c r="H176" s="7"/>
      <c r="I176" s="8"/>
      <c r="J176" s="8"/>
      <c r="K176" s="8"/>
      <c r="L176" s="10"/>
      <c r="M176" s="5"/>
      <c r="P176" s="5"/>
      <c r="AH176" s="78">
        <v>700</v>
      </c>
    </row>
    <row r="177" spans="1:34" ht="12.75">
      <c r="A177" s="4"/>
      <c r="B177" s="4"/>
      <c r="C177" s="4"/>
      <c r="D177" s="6"/>
      <c r="E177" s="2"/>
      <c r="F177" s="5"/>
      <c r="G177" s="5"/>
      <c r="H177" s="7"/>
      <c r="I177" s="8"/>
      <c r="J177" s="8"/>
      <c r="K177" s="8"/>
      <c r="L177" s="5"/>
      <c r="M177" s="5"/>
      <c r="P177" s="5"/>
      <c r="AH177" s="78">
        <v>705</v>
      </c>
    </row>
    <row r="178" spans="1:34" ht="12.75" customHeight="1">
      <c r="A178" s="4"/>
      <c r="B178" s="4"/>
      <c r="C178" s="4"/>
      <c r="D178" s="6"/>
      <c r="E178" s="2"/>
      <c r="F178" s="5"/>
      <c r="G178" s="5"/>
      <c r="H178" s="7"/>
      <c r="I178" s="8"/>
      <c r="J178" s="8"/>
      <c r="K178" s="8"/>
      <c r="L178" s="10"/>
      <c r="M178" s="2"/>
      <c r="P178" s="2"/>
      <c r="AH178" s="78">
        <v>710</v>
      </c>
    </row>
    <row r="179" spans="1:34" ht="12.75">
      <c r="A179" s="4"/>
      <c r="B179" s="4"/>
      <c r="C179" s="4"/>
      <c r="D179" s="6"/>
      <c r="E179" s="2"/>
      <c r="F179" s="5"/>
      <c r="G179" s="5"/>
      <c r="H179" s="7"/>
      <c r="I179" s="8"/>
      <c r="J179" s="8"/>
      <c r="K179" s="8"/>
      <c r="L179" s="5"/>
      <c r="M179" s="5"/>
      <c r="P179" s="5"/>
      <c r="AH179" s="78">
        <v>715</v>
      </c>
    </row>
    <row r="180" spans="1:34" ht="12.75" customHeight="1">
      <c r="A180" s="4"/>
      <c r="B180" s="4"/>
      <c r="C180" s="4"/>
      <c r="D180" s="6"/>
      <c r="E180" s="2"/>
      <c r="F180" s="5"/>
      <c r="G180" s="5"/>
      <c r="H180" s="7"/>
      <c r="I180" s="8"/>
      <c r="J180" s="8"/>
      <c r="K180" s="12"/>
      <c r="L180" s="10"/>
      <c r="M180" s="2"/>
      <c r="P180" s="2"/>
      <c r="AH180" s="78">
        <v>720</v>
      </c>
    </row>
    <row r="181" spans="1:34" ht="15.75">
      <c r="A181" s="14"/>
      <c r="B181" s="14"/>
      <c r="C181" s="14"/>
      <c r="D181" s="15"/>
      <c r="E181" s="15"/>
      <c r="F181" s="15"/>
      <c r="G181" s="15"/>
      <c r="H181" s="15"/>
      <c r="I181" s="16"/>
      <c r="J181" s="16"/>
      <c r="K181" s="16"/>
      <c r="L181" s="26"/>
      <c r="M181" s="5"/>
      <c r="P181" s="5"/>
      <c r="AH181" s="78">
        <v>725</v>
      </c>
    </row>
    <row r="182" spans="1:34" ht="12.75" customHeight="1">
      <c r="A182" s="14"/>
      <c r="B182" s="14"/>
      <c r="C182" s="14"/>
      <c r="D182" s="15"/>
      <c r="E182" s="15"/>
      <c r="F182" s="15"/>
      <c r="G182" s="15"/>
      <c r="H182" s="15"/>
      <c r="I182" s="16"/>
      <c r="J182" s="16"/>
      <c r="K182" s="16"/>
      <c r="L182" s="26"/>
      <c r="M182" s="2"/>
      <c r="P182" s="2"/>
      <c r="AH182" s="78">
        <v>730</v>
      </c>
    </row>
    <row r="183" spans="1:34" ht="12.75" customHeight="1">
      <c r="A183" s="17"/>
      <c r="B183" s="17"/>
      <c r="C183" s="17"/>
      <c r="D183" s="15"/>
      <c r="E183" s="15"/>
      <c r="F183" s="15"/>
      <c r="G183" s="15"/>
      <c r="H183" s="15"/>
      <c r="I183" s="16"/>
      <c r="J183" s="16"/>
      <c r="K183" s="16"/>
      <c r="L183" s="27"/>
      <c r="M183" s="15"/>
      <c r="P183" s="15"/>
      <c r="AH183" s="78">
        <v>735</v>
      </c>
    </row>
    <row r="184" spans="1:34" ht="12.75" customHeight="1">
      <c r="A184" s="4"/>
      <c r="B184" s="4"/>
      <c r="C184" s="4"/>
      <c r="D184" s="6"/>
      <c r="E184" s="2"/>
      <c r="F184" s="5"/>
      <c r="G184" s="5"/>
      <c r="H184" s="7"/>
      <c r="I184" s="8"/>
      <c r="J184" s="8"/>
      <c r="K184" s="8"/>
      <c r="L184" s="9"/>
      <c r="M184" s="15"/>
      <c r="P184" s="15"/>
      <c r="AH184" s="78">
        <v>740</v>
      </c>
    </row>
    <row r="185" spans="1:34" ht="12.75" customHeight="1">
      <c r="A185" s="4"/>
      <c r="B185" s="4"/>
      <c r="C185" s="4"/>
      <c r="D185" s="6"/>
      <c r="E185" s="2"/>
      <c r="F185" s="5"/>
      <c r="G185" s="5"/>
      <c r="H185" s="7"/>
      <c r="I185" s="8"/>
      <c r="J185" s="8"/>
      <c r="K185" s="8"/>
      <c r="L185" s="5"/>
      <c r="M185" s="18"/>
      <c r="P185" s="18"/>
      <c r="AH185" s="78">
        <v>745</v>
      </c>
    </row>
    <row r="186" spans="1:34" ht="12.75">
      <c r="A186" s="4"/>
      <c r="B186" s="4"/>
      <c r="C186" s="4"/>
      <c r="D186" s="6"/>
      <c r="E186" s="2"/>
      <c r="F186" s="5"/>
      <c r="G186" s="5"/>
      <c r="H186" s="7"/>
      <c r="I186" s="8"/>
      <c r="J186" s="8"/>
      <c r="K186" s="8"/>
      <c r="L186" s="5"/>
      <c r="M186" s="9"/>
      <c r="P186" s="9"/>
      <c r="AH186" s="78">
        <v>750</v>
      </c>
    </row>
    <row r="187" spans="1:34" ht="12.75">
      <c r="A187" s="4"/>
      <c r="B187" s="4"/>
      <c r="C187" s="4"/>
      <c r="D187" s="6"/>
      <c r="E187" s="2"/>
      <c r="F187" s="5"/>
      <c r="G187" s="5"/>
      <c r="H187" s="7"/>
      <c r="I187" s="8"/>
      <c r="J187" s="8"/>
      <c r="K187" s="8"/>
      <c r="L187" s="10"/>
      <c r="M187" s="5"/>
      <c r="P187" s="5"/>
      <c r="AH187" s="78">
        <v>755</v>
      </c>
    </row>
    <row r="188" spans="1:34" ht="12.75">
      <c r="A188" s="4"/>
      <c r="B188" s="4"/>
      <c r="C188" s="4"/>
      <c r="D188" s="6"/>
      <c r="E188" s="2"/>
      <c r="F188" s="5"/>
      <c r="G188" s="5"/>
      <c r="H188" s="7"/>
      <c r="I188" s="8"/>
      <c r="J188" s="8"/>
      <c r="K188" s="8"/>
      <c r="L188" s="5"/>
      <c r="M188" s="5"/>
      <c r="P188" s="5"/>
      <c r="AH188" s="78">
        <v>760</v>
      </c>
    </row>
    <row r="189" spans="1:34" ht="12.75" customHeight="1">
      <c r="A189" s="4"/>
      <c r="B189" s="4"/>
      <c r="C189" s="4"/>
      <c r="D189" s="6"/>
      <c r="E189" s="2"/>
      <c r="F189" s="5"/>
      <c r="G189" s="5"/>
      <c r="H189" s="7"/>
      <c r="I189" s="8"/>
      <c r="J189" s="8"/>
      <c r="K189" s="8"/>
      <c r="L189" s="10"/>
      <c r="M189" s="2"/>
      <c r="P189" s="2"/>
      <c r="AH189" s="78">
        <v>765</v>
      </c>
    </row>
    <row r="190" spans="1:34" ht="12.75">
      <c r="A190" s="4"/>
      <c r="B190" s="4"/>
      <c r="C190" s="4"/>
      <c r="D190" s="6"/>
      <c r="E190" s="2"/>
      <c r="F190" s="5"/>
      <c r="G190" s="5"/>
      <c r="H190" s="7"/>
      <c r="I190" s="8"/>
      <c r="J190" s="8"/>
      <c r="K190" s="8"/>
      <c r="L190" s="5"/>
      <c r="M190" s="5"/>
      <c r="P190" s="5"/>
      <c r="AH190" s="78">
        <v>770</v>
      </c>
    </row>
    <row r="191" spans="1:34" ht="12.75" customHeight="1">
      <c r="A191" s="4"/>
      <c r="B191" s="4"/>
      <c r="C191" s="4"/>
      <c r="D191" s="6"/>
      <c r="E191" s="2"/>
      <c r="F191" s="5"/>
      <c r="G191" s="5"/>
      <c r="H191" s="7"/>
      <c r="I191" s="8"/>
      <c r="J191" s="8">
        <f>IF(H191=0,0,K190)</f>
        <v>0</v>
      </c>
      <c r="K191" s="12"/>
      <c r="L191" s="10"/>
      <c r="M191" s="2"/>
      <c r="P191" s="2"/>
      <c r="AH191" s="78">
        <v>775</v>
      </c>
    </row>
    <row r="192" spans="13:34" ht="12.75">
      <c r="M192" s="5"/>
      <c r="P192" s="5"/>
      <c r="AH192" s="78">
        <v>780</v>
      </c>
    </row>
    <row r="193" spans="13:34" ht="12.75" customHeight="1">
      <c r="M193" s="2"/>
      <c r="P193" s="2"/>
      <c r="AH193" s="78">
        <v>785</v>
      </c>
    </row>
    <row r="194" ht="12.75">
      <c r="AH194" s="78">
        <v>790</v>
      </c>
    </row>
    <row r="195" ht="12.75">
      <c r="AH195" s="78">
        <v>795</v>
      </c>
    </row>
    <row r="196" ht="12.75">
      <c r="AH196" s="78">
        <v>800</v>
      </c>
    </row>
    <row r="197" ht="12.75">
      <c r="AH197" s="78">
        <v>805</v>
      </c>
    </row>
    <row r="198" ht="12.75">
      <c r="AH198" s="78">
        <v>810</v>
      </c>
    </row>
    <row r="199" ht="12.75">
      <c r="AH199" s="78">
        <v>815</v>
      </c>
    </row>
    <row r="200" ht="12.75">
      <c r="AH200" s="78">
        <v>820</v>
      </c>
    </row>
    <row r="201" ht="12.75">
      <c r="AH201" s="78">
        <v>825</v>
      </c>
    </row>
    <row r="202" ht="12.75">
      <c r="AH202" s="78">
        <v>830</v>
      </c>
    </row>
    <row r="203" ht="12.75">
      <c r="AH203" s="78">
        <v>835</v>
      </c>
    </row>
    <row r="204" ht="12.75">
      <c r="AH204" s="78">
        <v>840</v>
      </c>
    </row>
    <row r="205" ht="12.75">
      <c r="AH205" s="78">
        <v>845</v>
      </c>
    </row>
    <row r="206" ht="12.75">
      <c r="AH206" s="78">
        <v>850</v>
      </c>
    </row>
    <row r="207" ht="12.75">
      <c r="AH207" s="78">
        <v>855</v>
      </c>
    </row>
    <row r="208" ht="12.75">
      <c r="AH208" s="78">
        <v>860</v>
      </c>
    </row>
    <row r="209" ht="12.75">
      <c r="AH209" s="78">
        <v>865</v>
      </c>
    </row>
    <row r="210" ht="12.75">
      <c r="AH210" s="78">
        <v>870</v>
      </c>
    </row>
    <row r="211" ht="12.75">
      <c r="AH211" s="78">
        <v>875</v>
      </c>
    </row>
    <row r="212" ht="12.75">
      <c r="AH212" s="78">
        <v>880</v>
      </c>
    </row>
    <row r="213" ht="12.75">
      <c r="AH213" s="78">
        <v>885</v>
      </c>
    </row>
    <row r="214" ht="12.75">
      <c r="AH214" s="78">
        <v>890</v>
      </c>
    </row>
    <row r="215" ht="12.75">
      <c r="AH215" s="78">
        <v>895</v>
      </c>
    </row>
    <row r="216" ht="12.75">
      <c r="AH216" s="78">
        <v>900</v>
      </c>
    </row>
    <row r="217" ht="12.75">
      <c r="AH217" s="78">
        <v>905</v>
      </c>
    </row>
    <row r="218" ht="12.75">
      <c r="AH218" s="78">
        <v>910</v>
      </c>
    </row>
    <row r="219" ht="12.75">
      <c r="AH219" s="78">
        <v>915</v>
      </c>
    </row>
    <row r="220" ht="12.75">
      <c r="AH220" s="78">
        <v>920</v>
      </c>
    </row>
    <row r="221" ht="12.75">
      <c r="AH221" s="78">
        <v>925</v>
      </c>
    </row>
    <row r="222" ht="12.75">
      <c r="AH222" s="78">
        <v>930</v>
      </c>
    </row>
    <row r="223" ht="12.75">
      <c r="AH223" s="78">
        <v>935</v>
      </c>
    </row>
    <row r="224" ht="12.75">
      <c r="AH224" s="78">
        <v>940</v>
      </c>
    </row>
    <row r="225" ht="12.75">
      <c r="AH225" s="78">
        <v>945</v>
      </c>
    </row>
    <row r="226" ht="12.75">
      <c r="AH226" s="78">
        <v>950</v>
      </c>
    </row>
    <row r="227" ht="12.75">
      <c r="AH227" s="78">
        <v>955</v>
      </c>
    </row>
    <row r="228" ht="12.75">
      <c r="AH228" s="78">
        <v>960</v>
      </c>
    </row>
    <row r="229" ht="12.75">
      <c r="AH229" s="78">
        <v>965</v>
      </c>
    </row>
    <row r="230" ht="12.75">
      <c r="AH230" s="78">
        <v>970</v>
      </c>
    </row>
    <row r="231" ht="12.75">
      <c r="AH231" s="78">
        <v>975</v>
      </c>
    </row>
    <row r="232" ht="12.75">
      <c r="AH232" s="78">
        <v>980</v>
      </c>
    </row>
    <row r="233" ht="12.75">
      <c r="AH233" s="78">
        <v>985</v>
      </c>
    </row>
    <row r="234" ht="12.75">
      <c r="AH234" s="78">
        <v>990</v>
      </c>
    </row>
    <row r="235" ht="12.75">
      <c r="AH235" s="78">
        <v>995</v>
      </c>
    </row>
    <row r="236" ht="12.75">
      <c r="AH236" s="78">
        <v>1000</v>
      </c>
    </row>
    <row r="237" ht="12.75">
      <c r="AH237" s="78">
        <v>1005</v>
      </c>
    </row>
    <row r="238" ht="12.75">
      <c r="AH238" s="78">
        <v>1010</v>
      </c>
    </row>
    <row r="239" ht="12.75">
      <c r="AH239" s="78">
        <v>1015</v>
      </c>
    </row>
    <row r="240" ht="12.75">
      <c r="AH240" s="78">
        <v>1020</v>
      </c>
    </row>
    <row r="241" ht="12.75">
      <c r="AH241" s="78">
        <v>1025</v>
      </c>
    </row>
    <row r="242" ht="12.75">
      <c r="AH242" s="78">
        <v>1030</v>
      </c>
    </row>
    <row r="243" ht="12.75">
      <c r="AH243" s="78">
        <v>1035</v>
      </c>
    </row>
    <row r="244" ht="12.75">
      <c r="AH244" s="78">
        <v>1040</v>
      </c>
    </row>
    <row r="245" ht="12.75">
      <c r="AH245" s="78">
        <v>1045</v>
      </c>
    </row>
    <row r="246" ht="12.75">
      <c r="AH246" s="78">
        <v>1050</v>
      </c>
    </row>
    <row r="247" ht="12.75">
      <c r="AH247" s="78">
        <v>1055</v>
      </c>
    </row>
    <row r="248" ht="12.75">
      <c r="AH248" s="78">
        <v>1060</v>
      </c>
    </row>
    <row r="249" ht="12.75">
      <c r="AH249" s="78">
        <v>1065</v>
      </c>
    </row>
    <row r="250" ht="12.75">
      <c r="AH250" s="78">
        <v>1070</v>
      </c>
    </row>
    <row r="251" ht="12.75">
      <c r="AH251" s="78">
        <v>1075</v>
      </c>
    </row>
    <row r="252" ht="12.75">
      <c r="AH252" s="78">
        <v>1080</v>
      </c>
    </row>
    <row r="253" ht="12.75">
      <c r="AH253" s="78">
        <v>1085</v>
      </c>
    </row>
    <row r="254" ht="12.75">
      <c r="AH254" s="78">
        <v>1090</v>
      </c>
    </row>
    <row r="255" ht="12.75">
      <c r="AH255" s="78">
        <v>1095</v>
      </c>
    </row>
    <row r="256" ht="12.75">
      <c r="AH256" s="78">
        <v>1100</v>
      </c>
    </row>
    <row r="257" ht="12.75">
      <c r="AH257" s="78">
        <v>1105</v>
      </c>
    </row>
    <row r="258" ht="12.75">
      <c r="AH258" s="78">
        <v>1110</v>
      </c>
    </row>
    <row r="259" ht="12.75">
      <c r="AH259" s="78">
        <v>1115</v>
      </c>
    </row>
    <row r="260" ht="12.75">
      <c r="AH260" s="78">
        <v>1120</v>
      </c>
    </row>
    <row r="261" ht="12.75">
      <c r="AH261" s="78">
        <v>1125</v>
      </c>
    </row>
    <row r="262" ht="12.75">
      <c r="AH262" s="78">
        <v>1130</v>
      </c>
    </row>
    <row r="263" ht="12.75">
      <c r="AH263" s="78">
        <v>1135</v>
      </c>
    </row>
    <row r="264" ht="12.75">
      <c r="AH264" s="78">
        <v>1140</v>
      </c>
    </row>
    <row r="265" ht="12.75">
      <c r="AH265" s="78">
        <v>1145</v>
      </c>
    </row>
    <row r="266" ht="12.75">
      <c r="AH266" s="78">
        <v>1150</v>
      </c>
    </row>
    <row r="267" ht="12.75">
      <c r="AH267" s="78">
        <v>1155</v>
      </c>
    </row>
    <row r="268" ht="12.75">
      <c r="AH268" s="78">
        <v>1160</v>
      </c>
    </row>
    <row r="269" ht="12.75">
      <c r="AH269" s="78">
        <v>1165</v>
      </c>
    </row>
    <row r="270" ht="12.75">
      <c r="AH270" s="78">
        <v>1170</v>
      </c>
    </row>
    <row r="271" ht="12.75">
      <c r="AH271" s="78">
        <v>1175</v>
      </c>
    </row>
    <row r="272" ht="12.75">
      <c r="AH272" s="78">
        <v>1180</v>
      </c>
    </row>
    <row r="273" ht="12.75">
      <c r="AH273" s="78">
        <v>1185</v>
      </c>
    </row>
    <row r="274" ht="12.75">
      <c r="AH274" s="78">
        <v>1190</v>
      </c>
    </row>
    <row r="275" ht="12.75">
      <c r="AH275" s="78">
        <v>1195</v>
      </c>
    </row>
    <row r="276" ht="12.75">
      <c r="AH276" s="78">
        <v>1200</v>
      </c>
    </row>
    <row r="277" ht="12.75">
      <c r="AH277" s="78">
        <v>1205</v>
      </c>
    </row>
    <row r="278" ht="12.75">
      <c r="AH278" s="78">
        <v>1210</v>
      </c>
    </row>
    <row r="279" ht="12.75">
      <c r="AH279" s="78">
        <v>1215</v>
      </c>
    </row>
    <row r="280" ht="12.75">
      <c r="AH280" s="78">
        <v>1220</v>
      </c>
    </row>
    <row r="281" ht="12.75">
      <c r="AH281" s="78">
        <v>1225</v>
      </c>
    </row>
    <row r="282" ht="12.75">
      <c r="AH282" s="78">
        <v>1230</v>
      </c>
    </row>
    <row r="283" ht="12.75">
      <c r="AH283" s="78">
        <v>1235</v>
      </c>
    </row>
    <row r="284" ht="12.75">
      <c r="AH284" s="78">
        <v>1240</v>
      </c>
    </row>
    <row r="285" ht="12.75">
      <c r="AH285" s="78">
        <v>1245</v>
      </c>
    </row>
    <row r="286" ht="12.75">
      <c r="AH286" s="78">
        <v>1250</v>
      </c>
    </row>
    <row r="287" ht="12.75">
      <c r="AH287" s="78">
        <v>1255</v>
      </c>
    </row>
    <row r="288" ht="12.75">
      <c r="AH288" s="78">
        <v>1260</v>
      </c>
    </row>
    <row r="289" ht="12.75">
      <c r="AH289" s="78">
        <v>1265</v>
      </c>
    </row>
    <row r="290" ht="12.75">
      <c r="AH290" s="78">
        <v>1270</v>
      </c>
    </row>
    <row r="291" ht="12.75">
      <c r="AH291" s="78">
        <v>1275</v>
      </c>
    </row>
    <row r="292" ht="12.75">
      <c r="AH292" s="78">
        <v>1280</v>
      </c>
    </row>
    <row r="293" ht="12.75">
      <c r="AH293" s="78">
        <v>1285</v>
      </c>
    </row>
    <row r="294" ht="12.75">
      <c r="AH294" s="78">
        <v>1290</v>
      </c>
    </row>
    <row r="295" ht="12.75">
      <c r="AH295" s="78">
        <v>1295</v>
      </c>
    </row>
    <row r="296" ht="12.75">
      <c r="AH296" s="78">
        <v>1300</v>
      </c>
    </row>
    <row r="297" ht="12.75">
      <c r="AH297" s="78">
        <v>1305</v>
      </c>
    </row>
    <row r="298" ht="12.75">
      <c r="AH298" s="78">
        <v>1310</v>
      </c>
    </row>
    <row r="299" ht="12.75">
      <c r="AH299" s="78">
        <v>1315</v>
      </c>
    </row>
    <row r="300" ht="12.75">
      <c r="AH300" s="78">
        <v>1320</v>
      </c>
    </row>
    <row r="301" ht="12.75">
      <c r="AH301" s="78">
        <v>1325</v>
      </c>
    </row>
    <row r="302" ht="12.75">
      <c r="AH302" s="78">
        <v>1330</v>
      </c>
    </row>
    <row r="303" ht="12.75">
      <c r="AH303" s="78">
        <v>1335</v>
      </c>
    </row>
    <row r="304" ht="12.75">
      <c r="AH304" s="78">
        <v>1340</v>
      </c>
    </row>
    <row r="305" ht="12.75">
      <c r="AH305" s="78">
        <v>1345</v>
      </c>
    </row>
    <row r="306" ht="12.75">
      <c r="AH306" s="78">
        <v>1350</v>
      </c>
    </row>
    <row r="307" ht="12.75">
      <c r="AH307" s="78">
        <v>1355</v>
      </c>
    </row>
    <row r="308" ht="12.75">
      <c r="AH308" s="78">
        <v>1360</v>
      </c>
    </row>
    <row r="309" ht="12.75">
      <c r="AH309" s="78">
        <v>1365</v>
      </c>
    </row>
    <row r="310" ht="12.75">
      <c r="AH310" s="78">
        <v>1370</v>
      </c>
    </row>
    <row r="311" ht="12.75">
      <c r="AH311" s="78">
        <v>1375</v>
      </c>
    </row>
    <row r="312" ht="12.75">
      <c r="AH312" s="78">
        <v>1380</v>
      </c>
    </row>
    <row r="313" ht="12.75">
      <c r="AH313" s="78">
        <v>1385</v>
      </c>
    </row>
    <row r="314" ht="12.75">
      <c r="AH314" s="78">
        <v>1390</v>
      </c>
    </row>
    <row r="315" ht="12.75">
      <c r="AH315" s="78">
        <v>1395</v>
      </c>
    </row>
    <row r="316" ht="12.75">
      <c r="AH316" s="78">
        <v>1400</v>
      </c>
    </row>
    <row r="317" ht="12.75">
      <c r="AH317" s="78">
        <v>1405</v>
      </c>
    </row>
    <row r="318" ht="12.75">
      <c r="AH318" s="78">
        <v>1410</v>
      </c>
    </row>
    <row r="319" ht="12.75">
      <c r="AH319" s="78">
        <v>1415</v>
      </c>
    </row>
    <row r="320" ht="12.75">
      <c r="AH320" s="78">
        <v>1420</v>
      </c>
    </row>
    <row r="321" ht="12.75">
      <c r="AH321" s="78">
        <v>1425</v>
      </c>
    </row>
    <row r="322" ht="12.75">
      <c r="AH322" s="78">
        <v>1430</v>
      </c>
    </row>
    <row r="323" ht="12.75">
      <c r="AH323" s="78">
        <v>1435</v>
      </c>
    </row>
    <row r="324" ht="12.75">
      <c r="AH324" s="78">
        <v>1440</v>
      </c>
    </row>
    <row r="325" ht="12.75">
      <c r="AH325" s="78">
        <v>1445</v>
      </c>
    </row>
    <row r="326" ht="12.75">
      <c r="AH326" s="78">
        <v>1450</v>
      </c>
    </row>
    <row r="327" ht="12.75">
      <c r="AH327" s="78">
        <v>1455</v>
      </c>
    </row>
    <row r="328" ht="12.75">
      <c r="AH328" s="78">
        <v>1460</v>
      </c>
    </row>
    <row r="329" ht="12.75">
      <c r="AH329" s="78">
        <v>1465</v>
      </c>
    </row>
    <row r="330" ht="12.75">
      <c r="AH330" s="78">
        <v>1470</v>
      </c>
    </row>
    <row r="331" ht="12.75">
      <c r="AH331" s="78">
        <v>1475</v>
      </c>
    </row>
    <row r="332" ht="12.75">
      <c r="AH332" s="78">
        <v>1480</v>
      </c>
    </row>
    <row r="333" ht="12.75">
      <c r="AH333" s="78">
        <v>1485</v>
      </c>
    </row>
    <row r="334" ht="12.75">
      <c r="AH334" s="78">
        <v>1490</v>
      </c>
    </row>
    <row r="335" ht="12.75">
      <c r="AH335" s="78">
        <v>1495</v>
      </c>
    </row>
    <row r="336" ht="12.75">
      <c r="AH336" s="78">
        <v>1500</v>
      </c>
    </row>
    <row r="337" ht="12.75">
      <c r="AH337" s="78">
        <v>1505</v>
      </c>
    </row>
    <row r="338" ht="12.75">
      <c r="AH338" s="78">
        <v>1510</v>
      </c>
    </row>
    <row r="339" ht="12.75">
      <c r="AH339" s="78">
        <v>1515</v>
      </c>
    </row>
    <row r="340" ht="12.75">
      <c r="AH340" s="78">
        <v>1520</v>
      </c>
    </row>
    <row r="341" ht="12.75">
      <c r="AH341" s="78">
        <v>1525</v>
      </c>
    </row>
    <row r="342" ht="12.75">
      <c r="AH342" s="78">
        <v>1530</v>
      </c>
    </row>
    <row r="343" ht="12.75">
      <c r="AH343" s="78">
        <v>1535</v>
      </c>
    </row>
    <row r="344" ht="12.75">
      <c r="AH344" s="78">
        <v>1540</v>
      </c>
    </row>
    <row r="345" ht="12.75">
      <c r="AH345" s="78">
        <v>1545</v>
      </c>
    </row>
    <row r="346" ht="12.75">
      <c r="AH346" s="78">
        <v>1550</v>
      </c>
    </row>
    <row r="347" ht="12.75">
      <c r="AH347" s="78">
        <v>1555</v>
      </c>
    </row>
    <row r="348" ht="12.75">
      <c r="AH348" s="78">
        <v>1560</v>
      </c>
    </row>
    <row r="349" ht="12.75">
      <c r="AH349" s="78">
        <v>1565</v>
      </c>
    </row>
    <row r="350" ht="12.75">
      <c r="AH350" s="78">
        <v>1570</v>
      </c>
    </row>
    <row r="351" ht="12.75">
      <c r="AH351" s="78">
        <v>1575</v>
      </c>
    </row>
    <row r="352" ht="12.75">
      <c r="AH352" s="78">
        <v>1580</v>
      </c>
    </row>
    <row r="353" ht="12.75">
      <c r="AH353" s="78">
        <v>1585</v>
      </c>
    </row>
    <row r="354" ht="12.75">
      <c r="AH354" s="78">
        <v>1590</v>
      </c>
    </row>
    <row r="355" ht="12.75">
      <c r="AH355" s="78">
        <v>1595</v>
      </c>
    </row>
    <row r="356" ht="12.75">
      <c r="AH356" s="78">
        <v>1600</v>
      </c>
    </row>
    <row r="357" ht="12.75">
      <c r="AH357" s="78">
        <v>1605</v>
      </c>
    </row>
    <row r="358" ht="12.75">
      <c r="AH358" s="78">
        <v>1610</v>
      </c>
    </row>
    <row r="359" ht="12.75">
      <c r="AH359" s="78">
        <v>1615</v>
      </c>
    </row>
    <row r="360" ht="12.75">
      <c r="AH360" s="78">
        <v>1620</v>
      </c>
    </row>
    <row r="361" ht="12.75">
      <c r="AH361" s="78">
        <v>1625</v>
      </c>
    </row>
    <row r="362" ht="12.75">
      <c r="AH362" s="78">
        <v>1630</v>
      </c>
    </row>
    <row r="363" ht="12.75">
      <c r="AH363" s="78">
        <v>1635</v>
      </c>
    </row>
    <row r="364" ht="12.75">
      <c r="AH364" s="78">
        <v>1640</v>
      </c>
    </row>
    <row r="365" ht="12.75">
      <c r="AH365" s="78">
        <v>1645</v>
      </c>
    </row>
    <row r="366" ht="12.75">
      <c r="AH366" s="78">
        <v>1650</v>
      </c>
    </row>
    <row r="367" ht="12.75">
      <c r="AH367" s="78">
        <v>1655</v>
      </c>
    </row>
    <row r="368" ht="12.75">
      <c r="AH368" s="78">
        <v>1660</v>
      </c>
    </row>
    <row r="369" ht="12.75">
      <c r="AH369" s="78">
        <v>1665</v>
      </c>
    </row>
    <row r="370" ht="12.75">
      <c r="AH370" s="78">
        <v>1670</v>
      </c>
    </row>
    <row r="371" ht="12.75">
      <c r="AH371" s="78">
        <v>1675</v>
      </c>
    </row>
    <row r="372" ht="12.75">
      <c r="AH372" s="78">
        <v>1680</v>
      </c>
    </row>
    <row r="373" ht="12.75">
      <c r="AH373" s="78">
        <v>1685</v>
      </c>
    </row>
    <row r="374" ht="12.75">
      <c r="AH374" s="78">
        <v>1690</v>
      </c>
    </row>
    <row r="375" ht="12.75">
      <c r="AH375" s="78">
        <v>1695</v>
      </c>
    </row>
    <row r="376" ht="12.75">
      <c r="AH376" s="78">
        <v>1700</v>
      </c>
    </row>
    <row r="377" ht="12.75">
      <c r="AH377" s="78">
        <v>1705</v>
      </c>
    </row>
    <row r="378" ht="12.75">
      <c r="AH378" s="78">
        <v>1710</v>
      </c>
    </row>
    <row r="379" ht="12.75">
      <c r="AH379" s="78">
        <v>1715</v>
      </c>
    </row>
    <row r="380" ht="12.75">
      <c r="AH380" s="78">
        <v>1720</v>
      </c>
    </row>
    <row r="381" ht="12.75">
      <c r="AH381" s="78">
        <v>1725</v>
      </c>
    </row>
    <row r="382" ht="12.75">
      <c r="AH382" s="78">
        <v>1730</v>
      </c>
    </row>
    <row r="383" ht="12.75">
      <c r="AH383" s="78">
        <v>1735</v>
      </c>
    </row>
    <row r="384" ht="12.75">
      <c r="AH384" s="78">
        <v>1740</v>
      </c>
    </row>
    <row r="385" ht="12.75">
      <c r="AH385" s="78">
        <v>1745</v>
      </c>
    </row>
    <row r="386" ht="12.75">
      <c r="AH386" s="78">
        <v>1750</v>
      </c>
    </row>
    <row r="387" ht="12.75">
      <c r="AH387" s="78">
        <v>1755</v>
      </c>
    </row>
    <row r="388" ht="12.75">
      <c r="AH388" s="78">
        <v>1760</v>
      </c>
    </row>
    <row r="389" ht="12.75">
      <c r="AH389" s="78">
        <v>1765</v>
      </c>
    </row>
    <row r="390" ht="12.75">
      <c r="AH390" s="78">
        <v>1770</v>
      </c>
    </row>
    <row r="391" ht="12.75">
      <c r="AH391" s="78">
        <v>1775</v>
      </c>
    </row>
    <row r="392" ht="12.75">
      <c r="AH392" s="78">
        <v>1780</v>
      </c>
    </row>
    <row r="393" ht="12.75">
      <c r="AH393" s="78">
        <v>1785</v>
      </c>
    </row>
    <row r="394" ht="12.75">
      <c r="AH394" s="78">
        <v>1790</v>
      </c>
    </row>
    <row r="395" ht="12.75">
      <c r="AH395" s="78">
        <v>1795</v>
      </c>
    </row>
    <row r="396" ht="12.75">
      <c r="AH396" s="78">
        <v>1800</v>
      </c>
    </row>
    <row r="397" ht="12.75">
      <c r="AH397" s="78">
        <v>1805</v>
      </c>
    </row>
    <row r="398" ht="12.75">
      <c r="AH398" s="78">
        <v>1810</v>
      </c>
    </row>
    <row r="399" ht="12.75">
      <c r="AH399" s="78">
        <v>1815</v>
      </c>
    </row>
    <row r="400" ht="12.75">
      <c r="AH400" s="78">
        <v>1820</v>
      </c>
    </row>
    <row r="401" ht="12.75">
      <c r="AH401" s="78">
        <v>1825</v>
      </c>
    </row>
    <row r="402" ht="12.75">
      <c r="AH402" s="78">
        <v>1830</v>
      </c>
    </row>
    <row r="403" ht="12.75">
      <c r="AH403" s="78">
        <v>1835</v>
      </c>
    </row>
    <row r="404" ht="12.75">
      <c r="AH404" s="78">
        <v>1840</v>
      </c>
    </row>
    <row r="405" ht="12.75">
      <c r="AH405" s="78">
        <v>1845</v>
      </c>
    </row>
    <row r="406" ht="12.75">
      <c r="AH406" s="78">
        <v>1850</v>
      </c>
    </row>
    <row r="407" ht="12.75">
      <c r="AH407" s="78">
        <v>1855</v>
      </c>
    </row>
    <row r="408" ht="12.75">
      <c r="AH408" s="78">
        <v>1860</v>
      </c>
    </row>
    <row r="409" ht="12.75">
      <c r="AH409" s="78">
        <v>1865</v>
      </c>
    </row>
    <row r="410" ht="12.75">
      <c r="AH410" s="78">
        <v>1870</v>
      </c>
    </row>
    <row r="411" ht="12.75">
      <c r="AH411" s="78">
        <v>1875</v>
      </c>
    </row>
    <row r="412" ht="12.75">
      <c r="AH412" s="78">
        <v>1880</v>
      </c>
    </row>
    <row r="413" ht="12.75">
      <c r="AH413" s="78">
        <v>1885</v>
      </c>
    </row>
    <row r="414" ht="12.75">
      <c r="AH414" s="78">
        <v>1890</v>
      </c>
    </row>
    <row r="415" ht="12.75">
      <c r="AH415" s="78">
        <v>1895</v>
      </c>
    </row>
    <row r="416" ht="12.75">
      <c r="AH416" s="78">
        <v>1900</v>
      </c>
    </row>
    <row r="417" ht="12.75">
      <c r="AH417" s="78">
        <v>1905</v>
      </c>
    </row>
    <row r="418" ht="12.75">
      <c r="AH418" s="78">
        <v>1910</v>
      </c>
    </row>
    <row r="419" ht="12.75">
      <c r="AH419" s="78">
        <v>1915</v>
      </c>
    </row>
    <row r="420" ht="12.75">
      <c r="AH420" s="78">
        <v>1920</v>
      </c>
    </row>
    <row r="421" ht="12.75">
      <c r="AH421" s="78">
        <v>1925</v>
      </c>
    </row>
    <row r="422" ht="12.75">
      <c r="AH422" s="78">
        <v>1930</v>
      </c>
    </row>
    <row r="423" ht="12.75">
      <c r="AH423" s="78">
        <v>1935</v>
      </c>
    </row>
    <row r="424" ht="12.75">
      <c r="AH424" s="78">
        <v>1940</v>
      </c>
    </row>
    <row r="425" ht="12.75">
      <c r="AH425" s="78">
        <v>1945</v>
      </c>
    </row>
    <row r="426" ht="12.75">
      <c r="AH426" s="78">
        <v>1950</v>
      </c>
    </row>
    <row r="427" ht="12.75">
      <c r="AH427" s="78">
        <v>1955</v>
      </c>
    </row>
    <row r="428" ht="12.75">
      <c r="AH428" s="78">
        <v>1960</v>
      </c>
    </row>
    <row r="429" ht="12.75">
      <c r="AH429" s="78">
        <v>1965</v>
      </c>
    </row>
    <row r="430" ht="12.75">
      <c r="AH430" s="78">
        <v>1970</v>
      </c>
    </row>
    <row r="431" ht="12.75">
      <c r="AH431" s="78">
        <v>1975</v>
      </c>
    </row>
    <row r="432" ht="12.75">
      <c r="AH432" s="78">
        <v>1980</v>
      </c>
    </row>
    <row r="433" ht="12.75">
      <c r="AH433" s="78">
        <v>1985</v>
      </c>
    </row>
    <row r="434" ht="12.75">
      <c r="AH434" s="78">
        <v>1990</v>
      </c>
    </row>
    <row r="435" ht="12.75">
      <c r="AH435" s="78">
        <v>1995</v>
      </c>
    </row>
    <row r="436" ht="12.75">
      <c r="AH436" s="78">
        <v>2000</v>
      </c>
    </row>
  </sheetData>
  <sheetProtection password="E97E" sheet="1"/>
  <protectedRanges>
    <protectedRange sqref="A9:L32" name="Range1"/>
  </protectedRanges>
  <mergeCells count="17">
    <mergeCell ref="B5:J5"/>
    <mergeCell ref="B6:J6"/>
    <mergeCell ref="B7:J7"/>
    <mergeCell ref="A8:L8"/>
    <mergeCell ref="A1:L1"/>
    <mergeCell ref="A2:L2"/>
    <mergeCell ref="A3:L3"/>
    <mergeCell ref="B4:J4"/>
    <mergeCell ref="Z35:AG35"/>
    <mergeCell ref="A32:L32"/>
    <mergeCell ref="A33:G33"/>
    <mergeCell ref="H33:J33"/>
    <mergeCell ref="A35:G35"/>
    <mergeCell ref="H35:J35"/>
    <mergeCell ref="T35:Y35"/>
    <mergeCell ref="A34:G34"/>
    <mergeCell ref="H34:J34"/>
  </mergeCells>
  <conditionalFormatting sqref="K37:K90">
    <cfRule type="cellIs" priority="1" dxfId="0" operator="lessThan" stopIfTrue="1">
      <formula>$K$33</formula>
    </cfRule>
  </conditionalFormatting>
  <dataValidations count="7">
    <dataValidation type="list" allowBlank="1" showInputMessage="1" showErrorMessage="1" sqref="E37:E90">
      <formula1>"Gastite,Rigid"</formula1>
    </dataValidation>
    <dataValidation type="list" allowBlank="1" showInputMessage="1" showErrorMessage="1" sqref="D37:D90">
      <formula1>".5,.75,1,1.25,1.5,2,3,4"</formula1>
    </dataValidation>
    <dataValidation type="list" allowBlank="1" showInputMessage="1" showErrorMessage="1" sqref="B37:B90">
      <formula1>$N$35:$N$90</formula1>
    </dataValidation>
    <dataValidation type="list" allowBlank="1" showInputMessage="1" showErrorMessage="1" sqref="K33">
      <formula1>"5,5.5,6,6.5"</formula1>
    </dataValidation>
    <dataValidation type="list" allowBlank="1" showInputMessage="1" showErrorMessage="1" sqref="K34">
      <formula1>"6,7,8,9,10,11,12,13,14,28,56,140"</formula1>
    </dataValidation>
    <dataValidation type="list" allowBlank="1" showInputMessage="1" showErrorMessage="1" sqref="K35">
      <formula1>"7,8,9,10,11,12"</formula1>
    </dataValidation>
    <dataValidation type="whole" allowBlank="1" showInputMessage="1" showErrorMessage="1" errorTitle="Segment Length / Load" error="Enter whole numbers only." sqref="F37:G90">
      <formula1>0</formula1>
      <formula2>20000</formula2>
    </dataValidation>
  </dataValidations>
  <hyperlinks>
    <hyperlink ref="A2" r:id="rId1" display="www.gastite.com"/>
  </hyperlinks>
  <printOptions/>
  <pageMargins left="0.75" right="0.75" top="1" bottom="1" header="0.5" footer="0.5"/>
  <pageSetup orientation="portrait" paperSize="9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436"/>
  <sheetViews>
    <sheetView zoomScale="80" zoomScaleNormal="80" zoomScalePageLayoutView="0" workbookViewId="0" topLeftCell="A13">
      <selection activeCell="B37" sqref="B37"/>
    </sheetView>
  </sheetViews>
  <sheetFormatPr defaultColWidth="9.140625" defaultRowHeight="12.75"/>
  <cols>
    <col min="1" max="1" width="11.140625" style="0" customWidth="1"/>
    <col min="2" max="2" width="8.57421875" style="0" customWidth="1"/>
    <col min="3" max="3" width="15.57421875" style="0" customWidth="1"/>
    <col min="4" max="5" width="7.57421875" style="0" customWidth="1"/>
    <col min="6" max="6" width="9.7109375" style="0" customWidth="1"/>
    <col min="7" max="7" width="9.421875" style="0" customWidth="1"/>
    <col min="8" max="8" width="10.421875" style="0" customWidth="1"/>
    <col min="9" max="9" width="9.28125" style="0" customWidth="1"/>
    <col min="10" max="10" width="11.421875" style="0" customWidth="1"/>
    <col min="11" max="11" width="11.00390625" style="0" customWidth="1"/>
    <col min="12" max="12" width="30.421875" style="0" customWidth="1"/>
    <col min="13" max="13" width="2.28125" style="0" hidden="1" customWidth="1"/>
    <col min="14" max="14" width="3.7109375" style="50" hidden="1" customWidth="1"/>
    <col min="15" max="15" width="4.00390625" style="50" hidden="1" customWidth="1"/>
    <col min="16" max="16" width="2.421875" style="0" hidden="1" customWidth="1"/>
    <col min="17" max="17" width="5.7109375" style="39" hidden="1" customWidth="1"/>
    <col min="18" max="19" width="5.7109375" style="40" hidden="1" customWidth="1"/>
    <col min="20" max="33" width="5.7109375" style="41" hidden="1" customWidth="1"/>
    <col min="34" max="34" width="8.421875" style="0" hidden="1" customWidth="1"/>
    <col min="35" max="67" width="6.57421875" style="0" bestFit="1" customWidth="1"/>
    <col min="68" max="71" width="9.421875" style="0" bestFit="1" customWidth="1"/>
  </cols>
  <sheetData>
    <row r="1" spans="1:254" s="1" customFormat="1" ht="51.75" customHeight="1">
      <c r="A1" s="139" t="s">
        <v>100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1"/>
      <c r="M1" s="19"/>
      <c r="N1" s="50"/>
      <c r="O1" s="50"/>
      <c r="P1" s="19"/>
      <c r="Q1" s="41"/>
      <c r="R1" s="41"/>
      <c r="S1" s="41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9"/>
      <c r="BQ1" s="29"/>
      <c r="BR1" s="29"/>
      <c r="BS1" s="29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</row>
    <row r="2" spans="1:71" s="99" customFormat="1" ht="18">
      <c r="A2" s="145" t="s">
        <v>99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  <c r="M2" s="93"/>
      <c r="N2" s="94"/>
      <c r="O2" s="94"/>
      <c r="P2" s="93"/>
      <c r="Q2" s="95"/>
      <c r="R2" s="95"/>
      <c r="S2" s="95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8"/>
      <c r="BQ2" s="98"/>
      <c r="BR2" s="98"/>
      <c r="BS2" s="98"/>
    </row>
    <row r="3" spans="1:71" s="99" customFormat="1" ht="15.75">
      <c r="A3" s="142" t="s">
        <v>98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  <c r="M3" s="93"/>
      <c r="N3" s="94"/>
      <c r="O3" s="94"/>
      <c r="P3" s="93"/>
      <c r="Q3" s="95"/>
      <c r="R3" s="95"/>
      <c r="S3" s="95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8"/>
      <c r="BQ3" s="98"/>
      <c r="BR3" s="98"/>
      <c r="BS3" s="98"/>
    </row>
    <row r="4" spans="1:71" s="1" customFormat="1" ht="13.5">
      <c r="A4" s="100" t="s">
        <v>0</v>
      </c>
      <c r="B4" s="148"/>
      <c r="C4" s="149"/>
      <c r="D4" s="149"/>
      <c r="E4" s="149"/>
      <c r="F4" s="149"/>
      <c r="G4" s="149"/>
      <c r="H4" s="149"/>
      <c r="I4" s="149"/>
      <c r="J4" s="150"/>
      <c r="K4" s="101" t="s">
        <v>1</v>
      </c>
      <c r="L4" s="102"/>
      <c r="M4" s="21"/>
      <c r="N4" s="50"/>
      <c r="O4" s="50"/>
      <c r="P4" s="21"/>
      <c r="Q4" s="41"/>
      <c r="R4" s="41"/>
      <c r="S4" s="41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28"/>
      <c r="BQ4" s="28"/>
      <c r="BR4" s="28"/>
      <c r="BS4" s="28"/>
    </row>
    <row r="5" spans="1:71" s="1" customFormat="1" ht="13.5">
      <c r="A5" s="63" t="s">
        <v>2</v>
      </c>
      <c r="B5" s="135"/>
      <c r="C5" s="136"/>
      <c r="D5" s="136"/>
      <c r="E5" s="136"/>
      <c r="F5" s="136"/>
      <c r="G5" s="136"/>
      <c r="H5" s="136"/>
      <c r="I5" s="136"/>
      <c r="J5" s="137"/>
      <c r="K5" s="65" t="s">
        <v>34</v>
      </c>
      <c r="L5" s="60"/>
      <c r="M5" s="22"/>
      <c r="N5" s="50"/>
      <c r="O5" s="50"/>
      <c r="P5" s="22"/>
      <c r="Q5" s="41"/>
      <c r="R5" s="41"/>
      <c r="S5" s="41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28"/>
      <c r="BQ5" s="28"/>
      <c r="BR5" s="28"/>
      <c r="BS5" s="28"/>
    </row>
    <row r="6" spans="1:71" s="1" customFormat="1" ht="13.5">
      <c r="A6" s="64" t="s">
        <v>52</v>
      </c>
      <c r="B6" s="135"/>
      <c r="C6" s="136"/>
      <c r="D6" s="136"/>
      <c r="E6" s="136"/>
      <c r="F6" s="136"/>
      <c r="G6" s="136"/>
      <c r="H6" s="136"/>
      <c r="I6" s="136"/>
      <c r="J6" s="137"/>
      <c r="K6" s="65" t="s">
        <v>35</v>
      </c>
      <c r="L6" s="60"/>
      <c r="M6" s="20"/>
      <c r="N6" s="50"/>
      <c r="O6" s="50"/>
      <c r="P6" s="20"/>
      <c r="Q6" s="41"/>
      <c r="R6" s="41"/>
      <c r="S6" s="41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28"/>
      <c r="BQ6" s="28"/>
      <c r="BR6" s="28"/>
      <c r="BS6" s="28"/>
    </row>
    <row r="7" spans="1:71" s="1" customFormat="1" ht="13.5">
      <c r="A7" s="62" t="s">
        <v>3</v>
      </c>
      <c r="B7" s="138" t="s">
        <v>103</v>
      </c>
      <c r="C7" s="136"/>
      <c r="D7" s="136"/>
      <c r="E7" s="136"/>
      <c r="F7" s="136"/>
      <c r="G7" s="136"/>
      <c r="H7" s="136"/>
      <c r="I7" s="136"/>
      <c r="J7" s="137"/>
      <c r="K7" s="65" t="s">
        <v>36</v>
      </c>
      <c r="L7" s="60"/>
      <c r="M7" s="20"/>
      <c r="N7" s="50"/>
      <c r="O7" s="50"/>
      <c r="P7" s="20"/>
      <c r="Q7" s="41"/>
      <c r="R7" s="41"/>
      <c r="S7" s="41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28"/>
      <c r="BQ7" s="28"/>
      <c r="BR7" s="28"/>
      <c r="BS7" s="28"/>
    </row>
    <row r="8" spans="1:71" ht="18" customHeight="1">
      <c r="A8" s="151" t="s">
        <v>33</v>
      </c>
      <c r="B8" s="151"/>
      <c r="C8" s="151"/>
      <c r="D8" s="152"/>
      <c r="E8" s="152"/>
      <c r="F8" s="152"/>
      <c r="G8" s="152"/>
      <c r="H8" s="152"/>
      <c r="I8" s="152"/>
      <c r="J8" s="152"/>
      <c r="K8" s="152"/>
      <c r="L8" s="152"/>
      <c r="M8" s="23"/>
      <c r="P8" s="23"/>
      <c r="U8" s="39"/>
      <c r="V8" s="40"/>
      <c r="W8" s="40"/>
      <c r="X8" s="40"/>
      <c r="Y8" s="40"/>
      <c r="Z8" s="40"/>
      <c r="AA8" s="42"/>
      <c r="AB8" s="42"/>
      <c r="AC8" s="42"/>
      <c r="AD8" s="42"/>
      <c r="AE8" s="42"/>
      <c r="AF8" s="42"/>
      <c r="AG8" s="4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28"/>
      <c r="BQ8" s="28"/>
      <c r="BR8" s="28"/>
      <c r="BS8" s="28"/>
    </row>
    <row r="9" spans="1:71" ht="18" customHeight="1">
      <c r="A9" s="103"/>
      <c r="B9" s="104"/>
      <c r="C9" s="104"/>
      <c r="D9" s="105"/>
      <c r="E9" s="105"/>
      <c r="F9" s="105"/>
      <c r="G9" s="105"/>
      <c r="H9" s="105"/>
      <c r="I9" s="105"/>
      <c r="J9" s="105"/>
      <c r="K9" s="105"/>
      <c r="L9" s="106"/>
      <c r="M9" s="23"/>
      <c r="P9" s="23"/>
      <c r="U9" s="39"/>
      <c r="V9" s="40"/>
      <c r="W9" s="40"/>
      <c r="X9" s="40"/>
      <c r="Y9" s="40"/>
      <c r="Z9" s="40"/>
      <c r="AA9" s="42"/>
      <c r="AB9" s="42"/>
      <c r="AC9" s="42"/>
      <c r="AD9" s="42"/>
      <c r="AE9" s="42"/>
      <c r="AF9" s="42"/>
      <c r="AG9" s="4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28"/>
      <c r="BQ9" s="28"/>
      <c r="BR9" s="28"/>
      <c r="BS9" s="28"/>
    </row>
    <row r="10" spans="1:71" ht="18" customHeight="1">
      <c r="A10" s="107"/>
      <c r="B10" s="108"/>
      <c r="C10" s="108"/>
      <c r="D10" s="109"/>
      <c r="E10" s="109"/>
      <c r="F10" s="109"/>
      <c r="G10" s="109"/>
      <c r="H10" s="109"/>
      <c r="I10" s="109"/>
      <c r="J10" s="109"/>
      <c r="K10" s="109"/>
      <c r="L10" s="110"/>
      <c r="M10" s="23"/>
      <c r="P10" s="23"/>
      <c r="U10" s="39"/>
      <c r="V10" s="40"/>
      <c r="W10" s="40"/>
      <c r="X10" s="40"/>
      <c r="Y10" s="40"/>
      <c r="Z10" s="40"/>
      <c r="AA10" s="42"/>
      <c r="AB10" s="42"/>
      <c r="AC10" s="42"/>
      <c r="AD10" s="42"/>
      <c r="AE10" s="42"/>
      <c r="AF10" s="42"/>
      <c r="AG10" s="4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28"/>
      <c r="BQ10" s="28"/>
      <c r="BR10" s="28"/>
      <c r="BS10" s="28"/>
    </row>
    <row r="11" spans="1:71" ht="18" customHeight="1">
      <c r="A11" s="107"/>
      <c r="B11" s="108"/>
      <c r="C11" s="108"/>
      <c r="D11" s="109"/>
      <c r="E11" s="109"/>
      <c r="F11" s="109"/>
      <c r="G11" s="109"/>
      <c r="H11" s="109"/>
      <c r="I11" s="109"/>
      <c r="J11" s="109"/>
      <c r="K11" s="109"/>
      <c r="L11" s="110"/>
      <c r="M11" s="23"/>
      <c r="P11" s="23"/>
      <c r="U11" s="39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28"/>
      <c r="BQ11" s="28"/>
      <c r="BR11" s="28"/>
      <c r="BS11" s="28"/>
    </row>
    <row r="12" spans="1:71" ht="18" customHeight="1">
      <c r="A12" s="107"/>
      <c r="B12" s="108"/>
      <c r="C12" s="108"/>
      <c r="D12" s="109"/>
      <c r="E12" s="109"/>
      <c r="F12" s="109"/>
      <c r="G12" s="109"/>
      <c r="H12" s="109"/>
      <c r="I12" s="109"/>
      <c r="J12" s="109"/>
      <c r="K12" s="109"/>
      <c r="L12" s="110"/>
      <c r="M12" s="23"/>
      <c r="P12" s="23"/>
      <c r="U12" s="39"/>
      <c r="V12" s="40"/>
      <c r="W12" s="40"/>
      <c r="X12" s="40"/>
      <c r="Y12" s="40"/>
      <c r="Z12" s="40"/>
      <c r="AA12" s="42"/>
      <c r="AB12" s="42"/>
      <c r="AC12" s="42"/>
      <c r="AD12" s="42"/>
      <c r="AE12" s="42"/>
      <c r="AF12" s="42"/>
      <c r="AG12" s="4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28"/>
      <c r="BQ12" s="28"/>
      <c r="BR12" s="28"/>
      <c r="BS12" s="28"/>
    </row>
    <row r="13" spans="1:71" ht="18" customHeight="1">
      <c r="A13" s="107"/>
      <c r="B13" s="108"/>
      <c r="C13" s="108"/>
      <c r="D13" s="109"/>
      <c r="E13" s="109"/>
      <c r="F13" s="109"/>
      <c r="G13" s="109"/>
      <c r="H13" s="109"/>
      <c r="I13" s="109"/>
      <c r="J13" s="109"/>
      <c r="K13" s="109"/>
      <c r="L13" s="110"/>
      <c r="M13" s="23"/>
      <c r="P13" s="23"/>
      <c r="U13" s="39"/>
      <c r="V13" s="40"/>
      <c r="W13" s="40"/>
      <c r="X13" s="40"/>
      <c r="Y13" s="40"/>
      <c r="Z13" s="40"/>
      <c r="AA13" s="42"/>
      <c r="AB13" s="42"/>
      <c r="AC13" s="42"/>
      <c r="AD13" s="42"/>
      <c r="AE13" s="42"/>
      <c r="AF13" s="42"/>
      <c r="AG13" s="4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28"/>
      <c r="BQ13" s="28"/>
      <c r="BR13" s="28"/>
      <c r="BS13" s="28"/>
    </row>
    <row r="14" spans="1:71" ht="18" customHeight="1">
      <c r="A14" s="107"/>
      <c r="B14" s="108"/>
      <c r="C14" s="108"/>
      <c r="D14" s="109"/>
      <c r="E14" s="109"/>
      <c r="F14" s="109"/>
      <c r="G14" s="109"/>
      <c r="H14" s="109"/>
      <c r="I14" s="109"/>
      <c r="J14" s="109"/>
      <c r="K14" s="109"/>
      <c r="L14" s="110"/>
      <c r="M14" s="23"/>
      <c r="P14" s="23"/>
      <c r="U14" s="39"/>
      <c r="V14" s="40"/>
      <c r="W14" s="40"/>
      <c r="X14" s="40"/>
      <c r="Y14" s="40"/>
      <c r="Z14" s="40"/>
      <c r="AA14" s="42"/>
      <c r="AB14" s="42"/>
      <c r="AC14" s="42"/>
      <c r="AD14" s="42"/>
      <c r="AE14" s="42"/>
      <c r="AF14" s="42"/>
      <c r="AG14" s="4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28"/>
      <c r="BQ14" s="28"/>
      <c r="BR14" s="28"/>
      <c r="BS14" s="28"/>
    </row>
    <row r="15" spans="1:71" ht="18" customHeight="1">
      <c r="A15" s="107"/>
      <c r="B15" s="108"/>
      <c r="C15" s="108"/>
      <c r="D15" s="109"/>
      <c r="E15" s="109"/>
      <c r="F15" s="109"/>
      <c r="G15" s="109"/>
      <c r="H15" s="109"/>
      <c r="I15" s="109"/>
      <c r="J15" s="109"/>
      <c r="K15" s="109"/>
      <c r="L15" s="110"/>
      <c r="M15" s="23"/>
      <c r="P15" s="23"/>
      <c r="U15" s="39"/>
      <c r="V15" s="40"/>
      <c r="W15" s="40"/>
      <c r="X15" s="40"/>
      <c r="Y15" s="40"/>
      <c r="Z15" s="40"/>
      <c r="AA15" s="42"/>
      <c r="AB15" s="42"/>
      <c r="AC15" s="42"/>
      <c r="AD15" s="42"/>
      <c r="AE15" s="42"/>
      <c r="AF15" s="42"/>
      <c r="AG15" s="4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28"/>
      <c r="BQ15" s="28"/>
      <c r="BR15" s="28"/>
      <c r="BS15" s="28"/>
    </row>
    <row r="16" spans="1:71" ht="18" customHeight="1">
      <c r="A16" s="107"/>
      <c r="B16" s="108"/>
      <c r="C16" s="108"/>
      <c r="D16" s="109"/>
      <c r="E16" s="109"/>
      <c r="F16" s="109"/>
      <c r="G16" s="109"/>
      <c r="H16" s="109"/>
      <c r="I16" s="109"/>
      <c r="J16" s="109"/>
      <c r="K16" s="109"/>
      <c r="L16" s="110"/>
      <c r="M16" s="23"/>
      <c r="P16" s="23"/>
      <c r="U16" s="39"/>
      <c r="V16" s="40"/>
      <c r="W16" s="40"/>
      <c r="X16" s="40"/>
      <c r="Y16" s="40"/>
      <c r="Z16" s="40"/>
      <c r="AA16" s="42"/>
      <c r="AB16" s="42"/>
      <c r="AC16" s="42"/>
      <c r="AD16" s="42"/>
      <c r="AE16" s="42"/>
      <c r="AF16" s="42"/>
      <c r="AG16" s="4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28"/>
      <c r="BQ16" s="28"/>
      <c r="BR16" s="28"/>
      <c r="BS16" s="28"/>
    </row>
    <row r="17" spans="1:71" ht="18" customHeight="1">
      <c r="A17" s="107"/>
      <c r="B17" s="108"/>
      <c r="C17" s="108"/>
      <c r="D17" s="109"/>
      <c r="E17" s="109"/>
      <c r="F17" s="109"/>
      <c r="G17" s="109"/>
      <c r="H17" s="109"/>
      <c r="I17" s="109"/>
      <c r="J17" s="109"/>
      <c r="K17" s="109"/>
      <c r="L17" s="110"/>
      <c r="M17" s="23"/>
      <c r="P17" s="23"/>
      <c r="U17" s="39"/>
      <c r="V17" s="40"/>
      <c r="W17" s="40"/>
      <c r="X17" s="40"/>
      <c r="Y17" s="40"/>
      <c r="Z17" s="40"/>
      <c r="AA17" s="42"/>
      <c r="AB17" s="42"/>
      <c r="AC17" s="42"/>
      <c r="AD17" s="42"/>
      <c r="AE17" s="42"/>
      <c r="AF17" s="42"/>
      <c r="AG17" s="4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28"/>
      <c r="BQ17" s="28"/>
      <c r="BR17" s="28"/>
      <c r="BS17" s="28"/>
    </row>
    <row r="18" spans="1:71" ht="18" customHeight="1">
      <c r="A18" s="107"/>
      <c r="B18" s="108"/>
      <c r="C18" s="108"/>
      <c r="D18" s="109"/>
      <c r="E18" s="109"/>
      <c r="F18" s="109"/>
      <c r="G18" s="109"/>
      <c r="H18" s="109"/>
      <c r="I18" s="109"/>
      <c r="J18" s="109"/>
      <c r="K18" s="109"/>
      <c r="L18" s="110"/>
      <c r="M18" s="23"/>
      <c r="P18" s="23"/>
      <c r="U18" s="39"/>
      <c r="V18" s="40"/>
      <c r="W18" s="40"/>
      <c r="X18" s="40"/>
      <c r="Y18" s="40"/>
      <c r="Z18" s="40"/>
      <c r="AA18" s="42"/>
      <c r="AB18" s="42"/>
      <c r="AC18" s="42"/>
      <c r="AD18" s="42"/>
      <c r="AE18" s="42"/>
      <c r="AF18" s="42"/>
      <c r="AG18" s="4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28"/>
      <c r="BQ18" s="28"/>
      <c r="BR18" s="28"/>
      <c r="BS18" s="28"/>
    </row>
    <row r="19" spans="1:71" ht="18" customHeight="1">
      <c r="A19" s="107"/>
      <c r="B19" s="108"/>
      <c r="C19" s="108"/>
      <c r="D19" s="109"/>
      <c r="E19" s="109"/>
      <c r="F19" s="109"/>
      <c r="G19" s="109"/>
      <c r="H19" s="109"/>
      <c r="I19" s="109"/>
      <c r="J19" s="109"/>
      <c r="K19" s="109"/>
      <c r="L19" s="110"/>
      <c r="M19" s="23"/>
      <c r="P19" s="23"/>
      <c r="U19" s="39"/>
      <c r="V19" s="40"/>
      <c r="W19" s="40"/>
      <c r="X19" s="40"/>
      <c r="Y19" s="40"/>
      <c r="Z19" s="40"/>
      <c r="AA19" s="42"/>
      <c r="AB19" s="42"/>
      <c r="AC19" s="42"/>
      <c r="AD19" s="42"/>
      <c r="AE19" s="42"/>
      <c r="AF19" s="42"/>
      <c r="AG19" s="4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28"/>
      <c r="BQ19" s="28"/>
      <c r="BR19" s="28"/>
      <c r="BS19" s="28"/>
    </row>
    <row r="20" spans="1:71" ht="18" customHeight="1">
      <c r="A20" s="107"/>
      <c r="B20" s="108"/>
      <c r="C20" s="108"/>
      <c r="D20" s="109"/>
      <c r="E20" s="109"/>
      <c r="F20" s="109"/>
      <c r="G20" s="109"/>
      <c r="H20" s="109"/>
      <c r="I20" s="109"/>
      <c r="J20" s="109"/>
      <c r="K20" s="109"/>
      <c r="L20" s="110"/>
      <c r="M20" s="23"/>
      <c r="P20" s="23"/>
      <c r="U20" s="39"/>
      <c r="V20" s="40"/>
      <c r="W20" s="40"/>
      <c r="X20" s="40"/>
      <c r="Y20" s="40"/>
      <c r="Z20" s="40"/>
      <c r="AA20" s="42"/>
      <c r="AB20" s="42"/>
      <c r="AC20" s="42"/>
      <c r="AD20" s="42"/>
      <c r="AE20" s="42"/>
      <c r="AF20" s="42"/>
      <c r="AG20" s="4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28"/>
      <c r="BQ20" s="28"/>
      <c r="BR20" s="28"/>
      <c r="BS20" s="28"/>
    </row>
    <row r="21" spans="1:71" ht="18" customHeight="1">
      <c r="A21" s="107"/>
      <c r="B21" s="108"/>
      <c r="C21" s="108"/>
      <c r="D21" s="109"/>
      <c r="E21" s="109"/>
      <c r="F21" s="109"/>
      <c r="G21" s="109"/>
      <c r="H21" s="109"/>
      <c r="I21" s="109"/>
      <c r="J21" s="109"/>
      <c r="K21" s="109"/>
      <c r="L21" s="110"/>
      <c r="M21" s="23"/>
      <c r="P21" s="23"/>
      <c r="U21" s="39"/>
      <c r="V21" s="40"/>
      <c r="W21" s="40"/>
      <c r="X21" s="40"/>
      <c r="Y21" s="40"/>
      <c r="Z21" s="40"/>
      <c r="AA21" s="42"/>
      <c r="AB21" s="42"/>
      <c r="AC21" s="42"/>
      <c r="AD21" s="42"/>
      <c r="AE21" s="42"/>
      <c r="AF21" s="42"/>
      <c r="AG21" s="4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28"/>
      <c r="BQ21" s="28"/>
      <c r="BR21" s="28"/>
      <c r="BS21" s="28"/>
    </row>
    <row r="22" spans="1:71" ht="18" customHeight="1">
      <c r="A22" s="107"/>
      <c r="B22" s="108"/>
      <c r="C22" s="108"/>
      <c r="D22" s="109"/>
      <c r="E22" s="109"/>
      <c r="F22" s="109"/>
      <c r="G22" s="109"/>
      <c r="H22" s="109"/>
      <c r="I22" s="109"/>
      <c r="J22" s="109"/>
      <c r="K22" s="109"/>
      <c r="L22" s="110"/>
      <c r="M22" s="23"/>
      <c r="P22" s="23"/>
      <c r="U22" s="39"/>
      <c r="V22" s="40"/>
      <c r="W22" s="40"/>
      <c r="X22" s="40"/>
      <c r="Y22" s="40"/>
      <c r="Z22" s="40"/>
      <c r="AA22" s="42"/>
      <c r="AB22" s="42"/>
      <c r="AC22" s="42"/>
      <c r="AD22" s="42"/>
      <c r="AE22" s="42"/>
      <c r="AF22" s="42"/>
      <c r="AG22" s="4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28"/>
      <c r="BQ22" s="28"/>
      <c r="BR22" s="28"/>
      <c r="BS22" s="28"/>
    </row>
    <row r="23" spans="1:71" ht="18" customHeight="1">
      <c r="A23" s="107"/>
      <c r="B23" s="108"/>
      <c r="C23" s="108"/>
      <c r="D23" s="109"/>
      <c r="E23" s="109"/>
      <c r="F23" s="109"/>
      <c r="G23" s="109"/>
      <c r="H23" s="109"/>
      <c r="I23" s="109"/>
      <c r="J23" s="109"/>
      <c r="K23" s="109"/>
      <c r="L23" s="110"/>
      <c r="M23" s="23"/>
      <c r="P23" s="23"/>
      <c r="U23" s="39"/>
      <c r="V23" s="40"/>
      <c r="W23" s="40"/>
      <c r="X23" s="40"/>
      <c r="Y23" s="40"/>
      <c r="Z23" s="40"/>
      <c r="AA23" s="42"/>
      <c r="AB23" s="42"/>
      <c r="AC23" s="42"/>
      <c r="AD23" s="42"/>
      <c r="AE23" s="42"/>
      <c r="AF23" s="42"/>
      <c r="AG23" s="4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28"/>
      <c r="BQ23" s="28"/>
      <c r="BR23" s="28"/>
      <c r="BS23" s="28"/>
    </row>
    <row r="24" spans="1:71" ht="18" customHeight="1">
      <c r="A24" s="107"/>
      <c r="B24" s="108"/>
      <c r="C24" s="108"/>
      <c r="D24" s="109"/>
      <c r="E24" s="109"/>
      <c r="F24" s="109"/>
      <c r="G24" s="109"/>
      <c r="H24" s="109"/>
      <c r="I24" s="109"/>
      <c r="J24" s="109"/>
      <c r="K24" s="109"/>
      <c r="L24" s="110"/>
      <c r="M24" s="23"/>
      <c r="P24" s="23"/>
      <c r="U24" s="39"/>
      <c r="V24" s="40"/>
      <c r="W24" s="40"/>
      <c r="X24" s="40"/>
      <c r="Y24" s="40"/>
      <c r="Z24" s="40"/>
      <c r="AA24" s="42"/>
      <c r="AB24" s="42"/>
      <c r="AC24" s="42"/>
      <c r="AD24" s="42"/>
      <c r="AE24" s="42"/>
      <c r="AF24" s="42"/>
      <c r="AG24" s="4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28"/>
      <c r="BQ24" s="28"/>
      <c r="BR24" s="28"/>
      <c r="BS24" s="28"/>
    </row>
    <row r="25" spans="1:71" ht="18" customHeight="1">
      <c r="A25" s="107"/>
      <c r="B25" s="108"/>
      <c r="C25" s="108"/>
      <c r="D25" s="109"/>
      <c r="E25" s="109"/>
      <c r="F25" s="109"/>
      <c r="G25" s="109"/>
      <c r="H25" s="109"/>
      <c r="I25" s="109"/>
      <c r="J25" s="109"/>
      <c r="K25" s="109"/>
      <c r="L25" s="110"/>
      <c r="M25" s="23"/>
      <c r="P25" s="23"/>
      <c r="U25" s="39"/>
      <c r="V25" s="40"/>
      <c r="W25" s="40"/>
      <c r="X25" s="40"/>
      <c r="Y25" s="40"/>
      <c r="Z25" s="40"/>
      <c r="AA25" s="42"/>
      <c r="AB25" s="42"/>
      <c r="AC25" s="42"/>
      <c r="AD25" s="42"/>
      <c r="AE25" s="42"/>
      <c r="AF25" s="42"/>
      <c r="AG25" s="4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28"/>
      <c r="BQ25" s="28"/>
      <c r="BR25" s="28"/>
      <c r="BS25" s="28"/>
    </row>
    <row r="26" spans="1:71" ht="18" customHeight="1">
      <c r="A26" s="107"/>
      <c r="B26" s="108"/>
      <c r="C26" s="108"/>
      <c r="D26" s="109"/>
      <c r="E26" s="109"/>
      <c r="F26" s="109"/>
      <c r="G26" s="109"/>
      <c r="H26" s="109"/>
      <c r="I26" s="109"/>
      <c r="J26" s="109"/>
      <c r="K26" s="109"/>
      <c r="L26" s="110"/>
      <c r="M26" s="23"/>
      <c r="P26" s="23"/>
      <c r="U26" s="39"/>
      <c r="V26" s="40"/>
      <c r="W26" s="40"/>
      <c r="X26" s="40"/>
      <c r="Y26" s="40"/>
      <c r="Z26" s="40"/>
      <c r="AA26" s="42"/>
      <c r="AB26" s="42"/>
      <c r="AC26" s="42"/>
      <c r="AD26" s="42"/>
      <c r="AE26" s="42"/>
      <c r="AF26" s="42"/>
      <c r="AG26" s="4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28"/>
      <c r="BQ26" s="28"/>
      <c r="BR26" s="28"/>
      <c r="BS26" s="28"/>
    </row>
    <row r="27" spans="1:71" ht="18" customHeight="1">
      <c r="A27" s="107"/>
      <c r="B27" s="108"/>
      <c r="C27" s="108"/>
      <c r="D27" s="109"/>
      <c r="E27" s="109"/>
      <c r="F27" s="109"/>
      <c r="G27" s="109"/>
      <c r="H27" s="109"/>
      <c r="I27" s="109"/>
      <c r="J27" s="109"/>
      <c r="K27" s="109"/>
      <c r="L27" s="110"/>
      <c r="M27" s="23"/>
      <c r="P27" s="23"/>
      <c r="U27" s="39"/>
      <c r="V27" s="40"/>
      <c r="W27" s="40"/>
      <c r="X27" s="40"/>
      <c r="Y27" s="40"/>
      <c r="Z27" s="40"/>
      <c r="AA27" s="42"/>
      <c r="AB27" s="42"/>
      <c r="AC27" s="42"/>
      <c r="AD27" s="42"/>
      <c r="AE27" s="42"/>
      <c r="AF27" s="42"/>
      <c r="AG27" s="4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28"/>
      <c r="BQ27" s="28"/>
      <c r="BR27" s="28"/>
      <c r="BS27" s="28"/>
    </row>
    <row r="28" spans="1:71" ht="18" customHeight="1">
      <c r="A28" s="107"/>
      <c r="B28" s="108"/>
      <c r="C28" s="108"/>
      <c r="D28" s="109"/>
      <c r="E28" s="109"/>
      <c r="F28" s="109"/>
      <c r="G28" s="109"/>
      <c r="H28" s="109"/>
      <c r="I28" s="109"/>
      <c r="J28" s="109"/>
      <c r="K28" s="109"/>
      <c r="L28" s="110"/>
      <c r="M28" s="23"/>
      <c r="P28" s="23"/>
      <c r="U28" s="39"/>
      <c r="V28" s="40"/>
      <c r="W28" s="40"/>
      <c r="X28" s="40"/>
      <c r="Y28" s="40"/>
      <c r="Z28" s="40"/>
      <c r="AA28" s="42"/>
      <c r="AB28" s="42"/>
      <c r="AC28" s="42"/>
      <c r="AD28" s="42"/>
      <c r="AE28" s="42"/>
      <c r="AF28" s="42"/>
      <c r="AG28" s="4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28"/>
      <c r="BQ28" s="28"/>
      <c r="BR28" s="28"/>
      <c r="BS28" s="28"/>
    </row>
    <row r="29" spans="1:71" ht="18" customHeight="1">
      <c r="A29" s="107"/>
      <c r="B29" s="108"/>
      <c r="C29" s="108"/>
      <c r="D29" s="109"/>
      <c r="E29" s="109"/>
      <c r="F29" s="109"/>
      <c r="G29" s="109"/>
      <c r="H29" s="109"/>
      <c r="I29" s="109"/>
      <c r="J29" s="109"/>
      <c r="K29" s="109"/>
      <c r="L29" s="110"/>
      <c r="M29" s="23"/>
      <c r="P29" s="23"/>
      <c r="U29" s="39"/>
      <c r="V29" s="40"/>
      <c r="W29" s="40"/>
      <c r="X29" s="40"/>
      <c r="Y29" s="40"/>
      <c r="Z29" s="40"/>
      <c r="AA29" s="42"/>
      <c r="AB29" s="42"/>
      <c r="AC29" s="42"/>
      <c r="AD29" s="42"/>
      <c r="AE29" s="42"/>
      <c r="AF29" s="42"/>
      <c r="AG29" s="4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28"/>
      <c r="BQ29" s="28"/>
      <c r="BR29" s="28"/>
      <c r="BS29" s="28"/>
    </row>
    <row r="30" spans="1:71" ht="18" customHeight="1">
      <c r="A30" s="107"/>
      <c r="B30" s="108"/>
      <c r="C30" s="108"/>
      <c r="D30" s="109"/>
      <c r="E30" s="109"/>
      <c r="F30" s="109"/>
      <c r="G30" s="109"/>
      <c r="H30" s="109"/>
      <c r="I30" s="109"/>
      <c r="J30" s="109"/>
      <c r="K30" s="109"/>
      <c r="L30" s="110"/>
      <c r="M30" s="23"/>
      <c r="P30" s="23"/>
      <c r="U30" s="39"/>
      <c r="V30" s="40"/>
      <c r="W30" s="40"/>
      <c r="X30" s="40"/>
      <c r="Y30" s="40"/>
      <c r="Z30" s="40"/>
      <c r="AA30" s="42"/>
      <c r="AB30" s="42"/>
      <c r="AC30" s="42"/>
      <c r="AD30" s="42"/>
      <c r="AE30" s="42"/>
      <c r="AF30" s="42"/>
      <c r="AG30" s="4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28"/>
      <c r="BQ30" s="28"/>
      <c r="BR30" s="28"/>
      <c r="BS30" s="28"/>
    </row>
    <row r="31" spans="1:71" ht="18" customHeight="1">
      <c r="A31" s="107"/>
      <c r="B31" s="108"/>
      <c r="C31" s="108"/>
      <c r="D31" s="109"/>
      <c r="E31" s="109"/>
      <c r="F31" s="109"/>
      <c r="G31" s="109"/>
      <c r="H31" s="109"/>
      <c r="I31" s="109"/>
      <c r="J31" s="109"/>
      <c r="K31" s="109"/>
      <c r="L31" s="110"/>
      <c r="M31" s="23"/>
      <c r="P31" s="23"/>
      <c r="U31" s="39"/>
      <c r="V31" s="40"/>
      <c r="W31" s="40"/>
      <c r="X31" s="40"/>
      <c r="Y31" s="40"/>
      <c r="Z31" s="40"/>
      <c r="AA31" s="42"/>
      <c r="AB31" s="42"/>
      <c r="AC31" s="42"/>
      <c r="AD31" s="42"/>
      <c r="AE31" s="42"/>
      <c r="AF31" s="42"/>
      <c r="AG31" s="4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28"/>
      <c r="BQ31" s="28"/>
      <c r="BR31" s="28"/>
      <c r="BS31" s="28"/>
    </row>
    <row r="32" spans="1:71" ht="18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1"/>
      <c r="M32" s="23"/>
      <c r="P32" s="23"/>
      <c r="U32" s="39"/>
      <c r="V32" s="40"/>
      <c r="W32" s="40"/>
      <c r="X32" s="40"/>
      <c r="Y32" s="40"/>
      <c r="Z32" s="40"/>
      <c r="AA32" s="42"/>
      <c r="AB32" s="42"/>
      <c r="AC32" s="42"/>
      <c r="AD32" s="42"/>
      <c r="AE32" s="42"/>
      <c r="AF32" s="42"/>
      <c r="AG32" s="4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28"/>
      <c r="BQ32" s="28"/>
      <c r="BR32" s="28"/>
      <c r="BS32" s="28"/>
    </row>
    <row r="33" spans="1:71" s="34" customFormat="1" ht="12.75" customHeight="1">
      <c r="A33" s="156" t="s">
        <v>90</v>
      </c>
      <c r="B33" s="129"/>
      <c r="C33" s="129"/>
      <c r="D33" s="129"/>
      <c r="E33" s="129"/>
      <c r="F33" s="129"/>
      <c r="G33" s="130"/>
      <c r="H33" s="157" t="s">
        <v>84</v>
      </c>
      <c r="I33" s="157"/>
      <c r="J33" s="158"/>
      <c r="K33" s="58">
        <v>5</v>
      </c>
      <c r="L33" s="66" t="s">
        <v>47</v>
      </c>
      <c r="M33" s="35"/>
      <c r="N33" s="50"/>
      <c r="O33" s="50"/>
      <c r="P33" s="35"/>
      <c r="Q33" s="49"/>
      <c r="R33" s="50"/>
      <c r="S33" s="51"/>
      <c r="U33" s="52"/>
      <c r="V33" s="52"/>
      <c r="W33" s="52"/>
      <c r="X33" s="52"/>
      <c r="Y33" s="52"/>
      <c r="AA33" s="52"/>
      <c r="AB33" s="52"/>
      <c r="AC33" s="52"/>
      <c r="AD33" s="52"/>
      <c r="AE33" s="52"/>
      <c r="AF33" s="52"/>
      <c r="AG33" s="52"/>
      <c r="AH33" s="53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6"/>
      <c r="BQ33" s="36"/>
      <c r="BR33" s="36"/>
      <c r="BS33" s="36"/>
    </row>
    <row r="34" spans="1:71" ht="12.75" customHeight="1">
      <c r="A34" s="128" t="s">
        <v>85</v>
      </c>
      <c r="B34" s="129"/>
      <c r="C34" s="129"/>
      <c r="D34" s="129"/>
      <c r="E34" s="129"/>
      <c r="F34" s="129"/>
      <c r="G34" s="130"/>
      <c r="H34" s="133" t="s">
        <v>51</v>
      </c>
      <c r="I34" s="133"/>
      <c r="J34" s="134"/>
      <c r="K34" s="59">
        <v>56</v>
      </c>
      <c r="L34" s="57" t="s">
        <v>47</v>
      </c>
      <c r="M34" s="15"/>
      <c r="P34" s="15"/>
      <c r="Q34" s="50"/>
      <c r="R34" s="51"/>
      <c r="S34" s="51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54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ht="12.75" customHeight="1">
      <c r="A35" s="128" t="s">
        <v>94</v>
      </c>
      <c r="B35" s="129"/>
      <c r="C35" s="129"/>
      <c r="D35" s="129"/>
      <c r="E35" s="129"/>
      <c r="F35" s="129"/>
      <c r="G35" s="130"/>
      <c r="H35" s="133" t="s">
        <v>49</v>
      </c>
      <c r="I35" s="133"/>
      <c r="J35" s="134"/>
      <c r="K35" s="59">
        <v>8</v>
      </c>
      <c r="L35" s="57" t="s">
        <v>48</v>
      </c>
      <c r="M35" s="15"/>
      <c r="N35" s="56" t="s">
        <v>80</v>
      </c>
      <c r="O35" s="50">
        <f>K34</f>
        <v>56</v>
      </c>
      <c r="P35" s="15"/>
      <c r="Q35" s="50"/>
      <c r="R35" s="51"/>
      <c r="S35" s="51"/>
      <c r="T35" s="121" t="s">
        <v>37</v>
      </c>
      <c r="U35" s="121"/>
      <c r="V35" s="121"/>
      <c r="W35" s="121"/>
      <c r="X35" s="121"/>
      <c r="Y35" s="121"/>
      <c r="Z35" s="121" t="s">
        <v>32</v>
      </c>
      <c r="AA35" s="121"/>
      <c r="AB35" s="121"/>
      <c r="AC35" s="121"/>
      <c r="AD35" s="121"/>
      <c r="AE35" s="121"/>
      <c r="AF35" s="121"/>
      <c r="AG35" s="121"/>
      <c r="AH35" s="54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s="89" customFormat="1" ht="33.75">
      <c r="A36" s="90" t="s">
        <v>86</v>
      </c>
      <c r="B36" s="90" t="s">
        <v>89</v>
      </c>
      <c r="C36" s="90" t="s">
        <v>39</v>
      </c>
      <c r="D36" s="90" t="s">
        <v>81</v>
      </c>
      <c r="E36" s="90" t="s">
        <v>38</v>
      </c>
      <c r="F36" s="90" t="s">
        <v>87</v>
      </c>
      <c r="G36" s="90" t="s">
        <v>88</v>
      </c>
      <c r="H36" s="90" t="s">
        <v>91</v>
      </c>
      <c r="I36" s="91" t="s">
        <v>93</v>
      </c>
      <c r="J36" s="91" t="s">
        <v>82</v>
      </c>
      <c r="K36" s="91" t="s">
        <v>83</v>
      </c>
      <c r="L36" s="90" t="s">
        <v>50</v>
      </c>
      <c r="M36" s="86"/>
      <c r="N36" s="56" t="s">
        <v>92</v>
      </c>
      <c r="O36" s="50">
        <f>K35</f>
        <v>8</v>
      </c>
      <c r="P36" s="86"/>
      <c r="Q36" s="50" t="s">
        <v>37</v>
      </c>
      <c r="R36" s="51" t="s">
        <v>32</v>
      </c>
      <c r="S36" s="51"/>
      <c r="T36" s="49">
        <v>0.5</v>
      </c>
      <c r="U36" s="49">
        <v>0.75</v>
      </c>
      <c r="V36" s="49">
        <v>1</v>
      </c>
      <c r="W36" s="49">
        <v>1.25</v>
      </c>
      <c r="X36" s="49">
        <v>1.5</v>
      </c>
      <c r="Y36" s="49">
        <v>2</v>
      </c>
      <c r="Z36" s="49">
        <v>0.5</v>
      </c>
      <c r="AA36" s="49">
        <v>0.75</v>
      </c>
      <c r="AB36" s="49">
        <v>1</v>
      </c>
      <c r="AC36" s="49">
        <v>1.25</v>
      </c>
      <c r="AD36" s="49">
        <v>1.5</v>
      </c>
      <c r="AE36" s="49">
        <v>2</v>
      </c>
      <c r="AF36" s="49">
        <v>3</v>
      </c>
      <c r="AG36" s="49">
        <v>4</v>
      </c>
      <c r="AH36" s="87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</row>
    <row r="37" spans="1:71" ht="12.75">
      <c r="A37" s="67" t="s">
        <v>54</v>
      </c>
      <c r="B37" s="61" t="s">
        <v>80</v>
      </c>
      <c r="C37" s="61" t="s">
        <v>107</v>
      </c>
      <c r="D37" s="79">
        <v>0.5</v>
      </c>
      <c r="E37" s="80" t="s">
        <v>37</v>
      </c>
      <c r="F37" s="81">
        <v>45</v>
      </c>
      <c r="G37" s="81">
        <v>221</v>
      </c>
      <c r="H37" s="68">
        <f>IF(E37="Gastite",Q37,IF(E37="Rigid",R37,""))</f>
        <v>0.2875906252771552</v>
      </c>
      <c r="I37" s="69">
        <f>IF(ISERROR(F37*H37),"",F37*H37)</f>
        <v>12.941578137471982</v>
      </c>
      <c r="J37" s="69">
        <f>IF(ISERROR(LOOKUP(B37,$N$35:$N$90,$O$35:$O$90)),"-",LOOKUP(B37,$N$35:$N$90,$O$35:$O$90))</f>
        <v>56</v>
      </c>
      <c r="K37" s="69">
        <f>IF(ISERROR(J37-I37),"-",J37-I37)</f>
        <v>43.05842186252802</v>
      </c>
      <c r="L37" s="92"/>
      <c r="M37" s="15"/>
      <c r="N37" s="50" t="str">
        <f>A37</f>
        <v> A</v>
      </c>
      <c r="O37" s="50">
        <f>K37</f>
        <v>43.05842186252802</v>
      </c>
      <c r="P37" s="15"/>
      <c r="Q37" s="50">
        <f>IF(D37=0.5,T37,IF(D37=0.75,U37,IF(D37=1,V37,IF(D37=1.25,W37,IF(D37=1.5,X37,IF(D37=2,Y37,0))))))</f>
        <v>0.2875906252771552</v>
      </c>
      <c r="R37" s="51">
        <f>IF(D37=0.5,Z37,IF(D37=0.75,AA37,IF(D37=1,AB37,IF(D37=1.25,AC37,IF(D37=1.5,AD37,IF(D37=2,AE37,IF(D37=3,AF37,IF(D37=4,AG37,0))))))))</f>
        <v>0.0795170858508947</v>
      </c>
      <c r="S37" s="51"/>
      <c r="T37" s="51">
        <f>IF(G37&lt;=160,0.0000051095*(G37^2.0262804885),0.0000051095*(G37^2.0262804885))</f>
        <v>0.2875906252771552</v>
      </c>
      <c r="U37" s="50">
        <f>0.0000005954*(G37^2.1770677841)</f>
        <v>0.07563272057755949</v>
      </c>
      <c r="V37" s="50">
        <f>0.0000001791*(G37^2.08054210021)</f>
        <v>0.01351146406914633</v>
      </c>
      <c r="W37" s="50">
        <f>0.0000001008*(G37^2.0395861979)</f>
        <v>0.006096079975916603</v>
      </c>
      <c r="X37" s="50">
        <f>0.0000000238*(G37^2.0295567475)</f>
        <v>0.0013634967744779885</v>
      </c>
      <c r="Y37" s="50">
        <f>(0.0000000109*(G37^1.9404151315))*0.92</f>
        <v>0.00035506557461330724</v>
      </c>
      <c r="Z37" s="51">
        <f aca="true" t="shared" si="0" ref="Z37:Z90">0.6094*((G37/(2313*0.622^2.625))^(1/0.541))</f>
        <v>0.0795170858508947</v>
      </c>
      <c r="AA37" s="51">
        <f aca="true" t="shared" si="1" ref="AA37:AA90">0.6094*((G37/(2313*0.824^2.625))^(1/0.541))</f>
        <v>0.020315953925410215</v>
      </c>
      <c r="AB37" s="51">
        <f aca="true" t="shared" si="2" ref="AB37:AB90">0.6094*((G37/(2313*1.049^2.625))^(1/0.541))</f>
        <v>0.006296514429414243</v>
      </c>
      <c r="AC37" s="51">
        <f aca="true" t="shared" si="3" ref="AC37:AC90">0.6094*((G37/(2313*1.38^2.625))^(1/0.541))</f>
        <v>0.0016641580645428689</v>
      </c>
      <c r="AD37" s="51">
        <f aca="true" t="shared" si="4" ref="AD37:AD90">0.6094*((G37/(2313*1.61^2.625))^(1/0.541))</f>
        <v>0.0007876990757632664</v>
      </c>
      <c r="AE37" s="51">
        <f aca="true" t="shared" si="5" ref="AE37:AE90">0.6094*((G37/(2313*2.067^2.625))^(1/0.541))</f>
        <v>0.00023433321676592043</v>
      </c>
      <c r="AF37" s="51">
        <f aca="true" t="shared" si="6" ref="AF37:AF90">0.6094*((G37/(2313*3.068^2.625))^(1/0.541))</f>
        <v>3.4484354802240265E-05</v>
      </c>
      <c r="AG37" s="50">
        <f aca="true" t="shared" si="7" ref="AG37:AG90">0.6094*((G37/(2313*4.026^2.625))^(1/0.541))</f>
        <v>9.225330201630537E-06</v>
      </c>
      <c r="AH37" s="78">
        <v>5</v>
      </c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ht="13.5" customHeight="1">
      <c r="A38" s="67" t="s">
        <v>55</v>
      </c>
      <c r="B38" s="61" t="s">
        <v>92</v>
      </c>
      <c r="C38" s="61" t="s">
        <v>117</v>
      </c>
      <c r="D38" s="79">
        <v>0.5</v>
      </c>
      <c r="E38" s="80" t="s">
        <v>37</v>
      </c>
      <c r="F38" s="81">
        <v>15</v>
      </c>
      <c r="G38" s="81">
        <v>80</v>
      </c>
      <c r="H38" s="68">
        <f aca="true" t="shared" si="8" ref="H38:H43">IF(E38="Gastite",Q38,IF(E38="Rigid",R38,""))</f>
        <v>0.036692095229350956</v>
      </c>
      <c r="I38" s="69">
        <f aca="true" t="shared" si="9" ref="I38:I43">IF(ISERROR(F38*H38),"",F38*H38)</f>
        <v>0.5503814284402644</v>
      </c>
      <c r="J38" s="69">
        <f aca="true" t="shared" si="10" ref="J38:J43">IF(ISERROR(LOOKUP(B38,$N$35:$N$90,$O$35:$O$90)),"-",LOOKUP(B38,$N$35:$N$90,$O$35:$O$90))</f>
        <v>8</v>
      </c>
      <c r="K38" s="69">
        <f>IF(ISERROR(J38-I38),"-",J38-I38)</f>
        <v>7.449618571559736</v>
      </c>
      <c r="L38" s="92"/>
      <c r="M38" s="18"/>
      <c r="N38" s="50" t="str">
        <f aca="true" t="shared" si="11" ref="N38:N90">A38</f>
        <v> B</v>
      </c>
      <c r="O38" s="50">
        <f aca="true" t="shared" si="12" ref="O38:O90">K38</f>
        <v>7.449618571559736</v>
      </c>
      <c r="P38" s="18"/>
      <c r="Q38" s="50">
        <f aca="true" t="shared" si="13" ref="Q38:Q90">IF(D38=0.5,T38,IF(D38=0.75,U38,IF(D38=1,V38,IF(D38=1.25,W38,IF(D38=1.5,X38,IF(D38=2,Y38,0))))))</f>
        <v>0.036692095229350956</v>
      </c>
      <c r="R38" s="51">
        <f aca="true" t="shared" si="14" ref="R38:R90">IF(D38=0.5,Z38,IF(D38=0.75,AA38,IF(D38=1,AB38,IF(D38=1.25,AC38,IF(D38=1.5,AD38,IF(D38=2,AE38,IF(D38=3,AF38,IF(D38=4,AG38,0))))))))</f>
        <v>0.012154709504185932</v>
      </c>
      <c r="S38" s="51"/>
      <c r="T38" s="51">
        <f aca="true" t="shared" si="15" ref="T38:T90">IF(G38&lt;=160,0.0000051095*(G38^2.0262804885),0.0000051095*(G38^2.0262804885))</f>
        <v>0.036692095229350956</v>
      </c>
      <c r="U38" s="50">
        <f aca="true" t="shared" si="16" ref="U38:U90">0.0000005954*(G38^2.1770677841)</f>
        <v>0.00827874929810274</v>
      </c>
      <c r="V38" s="50">
        <f aca="true" t="shared" si="17" ref="V38:V90">0.0000001791*(G38^2.08054210021)</f>
        <v>0.0016313773349518302</v>
      </c>
      <c r="W38" s="50">
        <f aca="true" t="shared" si="18" ref="W38:W90">0.0000001008*(G38^2.0395861979)</f>
        <v>0.000767320149856097</v>
      </c>
      <c r="X38" s="50">
        <f aca="true" t="shared" si="19" ref="X38:X90">0.0000000238*(G38^2.0295567475)</f>
        <v>0.00017338282757030886</v>
      </c>
      <c r="Y38" s="50">
        <f aca="true" t="shared" si="20" ref="Y38:Y90">(0.0000000109*(G38^1.9404151315))*0.92</f>
        <v>4.943094721403388E-05</v>
      </c>
      <c r="Z38" s="51">
        <f t="shared" si="0"/>
        <v>0.012154709504185932</v>
      </c>
      <c r="AA38" s="51">
        <f t="shared" si="1"/>
        <v>0.0031054271622431274</v>
      </c>
      <c r="AB38" s="51">
        <f t="shared" si="2"/>
        <v>0.0009624636385940203</v>
      </c>
      <c r="AC38" s="51">
        <f t="shared" si="3"/>
        <v>0.00025437750424475963</v>
      </c>
      <c r="AD38" s="51">
        <f t="shared" si="4"/>
        <v>0.00012040498391215277</v>
      </c>
      <c r="AE38" s="51">
        <f t="shared" si="5"/>
        <v>3.581937323900492E-05</v>
      </c>
      <c r="AF38" s="51">
        <f t="shared" si="6"/>
        <v>5.271160412574316E-06</v>
      </c>
      <c r="AG38" s="50">
        <f t="shared" si="7"/>
        <v>1.4101523902834337E-06</v>
      </c>
      <c r="AH38" s="78">
        <v>10</v>
      </c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ht="12.75">
      <c r="A39" s="67" t="s">
        <v>56</v>
      </c>
      <c r="B39" s="61" t="s">
        <v>92</v>
      </c>
      <c r="C39" s="61" t="s">
        <v>118</v>
      </c>
      <c r="D39" s="79">
        <v>0.5</v>
      </c>
      <c r="E39" s="80" t="s">
        <v>37</v>
      </c>
      <c r="F39" s="81">
        <v>10</v>
      </c>
      <c r="G39" s="81">
        <v>36</v>
      </c>
      <c r="H39" s="68">
        <f t="shared" si="8"/>
        <v>0.00727585097155445</v>
      </c>
      <c r="I39" s="69">
        <f t="shared" si="9"/>
        <v>0.0727585097155445</v>
      </c>
      <c r="J39" s="69">
        <f t="shared" si="10"/>
        <v>8</v>
      </c>
      <c r="K39" s="69">
        <f>IF(ISERROR(J39-I39),"-",J39-I39)</f>
        <v>7.927241490284455</v>
      </c>
      <c r="L39" s="92"/>
      <c r="M39" s="7"/>
      <c r="N39" s="50" t="str">
        <f t="shared" si="11"/>
        <v> C</v>
      </c>
      <c r="O39" s="50">
        <f t="shared" si="12"/>
        <v>7.927241490284455</v>
      </c>
      <c r="P39" s="7"/>
      <c r="Q39" s="50">
        <f t="shared" si="13"/>
        <v>0.00727585097155445</v>
      </c>
      <c r="R39" s="51">
        <f t="shared" si="14"/>
        <v>0.0027780022580022484</v>
      </c>
      <c r="S39" s="51"/>
      <c r="T39" s="51">
        <f t="shared" si="15"/>
        <v>0.00727585097155445</v>
      </c>
      <c r="U39" s="50">
        <f t="shared" si="16"/>
        <v>0.0014554083661167203</v>
      </c>
      <c r="V39" s="50">
        <f t="shared" si="17"/>
        <v>0.0003097764934102134</v>
      </c>
      <c r="W39" s="50">
        <f t="shared" si="18"/>
        <v>0.00015054752927131726</v>
      </c>
      <c r="X39" s="50">
        <f t="shared" si="19"/>
        <v>3.429108277727229E-05</v>
      </c>
      <c r="Y39" s="50">
        <f t="shared" si="20"/>
        <v>1.0497532961516804E-05</v>
      </c>
      <c r="Z39" s="51">
        <f t="shared" si="0"/>
        <v>0.0027780022580022484</v>
      </c>
      <c r="AA39" s="51">
        <f t="shared" si="1"/>
        <v>0.0007097564664792631</v>
      </c>
      <c r="AB39" s="51">
        <f t="shared" si="2"/>
        <v>0.0002199745012695244</v>
      </c>
      <c r="AC39" s="51">
        <f t="shared" si="3"/>
        <v>5.813888690088014E-05</v>
      </c>
      <c r="AD39" s="51">
        <f t="shared" si="4"/>
        <v>2.7518989003191924E-05</v>
      </c>
      <c r="AE39" s="51">
        <f t="shared" si="5"/>
        <v>8.186645654008608E-06</v>
      </c>
      <c r="AF39" s="51">
        <f t="shared" si="6"/>
        <v>1.2047425340260562E-06</v>
      </c>
      <c r="AG39" s="50">
        <f t="shared" si="7"/>
        <v>3.2229536403034097E-07</v>
      </c>
      <c r="AH39" s="78">
        <v>15</v>
      </c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28"/>
      <c r="BQ39" s="28"/>
      <c r="BR39" s="28"/>
      <c r="BS39" s="28"/>
    </row>
    <row r="40" spans="1:71" ht="12.75">
      <c r="A40" s="67" t="s">
        <v>57</v>
      </c>
      <c r="B40" s="61" t="s">
        <v>92</v>
      </c>
      <c r="C40" s="61" t="s">
        <v>119</v>
      </c>
      <c r="D40" s="79">
        <v>0.5</v>
      </c>
      <c r="E40" s="80" t="s">
        <v>37</v>
      </c>
      <c r="F40" s="81">
        <v>20</v>
      </c>
      <c r="G40" s="81">
        <v>52</v>
      </c>
      <c r="H40" s="68">
        <f t="shared" si="8"/>
        <v>0.015327894300457076</v>
      </c>
      <c r="I40" s="69">
        <f t="shared" si="9"/>
        <v>0.3065578860091415</v>
      </c>
      <c r="J40" s="69">
        <f t="shared" si="10"/>
        <v>8</v>
      </c>
      <c r="K40" s="69">
        <f>IF(ISERROR(J40-I40),"-",J40-I40)</f>
        <v>7.693442113990859</v>
      </c>
      <c r="L40" s="92"/>
      <c r="M40" s="24"/>
      <c r="N40" s="50" t="str">
        <f t="shared" si="11"/>
        <v> D</v>
      </c>
      <c r="O40" s="50">
        <f t="shared" si="12"/>
        <v>7.693442113990859</v>
      </c>
      <c r="P40" s="24"/>
      <c r="Q40" s="50">
        <f t="shared" si="13"/>
        <v>0.015327894300457076</v>
      </c>
      <c r="R40" s="51">
        <f t="shared" si="14"/>
        <v>0.005481863754119806</v>
      </c>
      <c r="S40" s="51"/>
      <c r="T40" s="51">
        <f t="shared" si="15"/>
        <v>0.015327894300457076</v>
      </c>
      <c r="U40" s="50">
        <f t="shared" si="16"/>
        <v>0.003240891017727177</v>
      </c>
      <c r="V40" s="50">
        <f t="shared" si="17"/>
        <v>0.0006657524699966414</v>
      </c>
      <c r="W40" s="50">
        <f t="shared" si="18"/>
        <v>0.00031871115730532025</v>
      </c>
      <c r="X40" s="50">
        <f t="shared" si="19"/>
        <v>7.232744469119321E-05</v>
      </c>
      <c r="Y40" s="50">
        <f t="shared" si="20"/>
        <v>2.142758265251384E-05</v>
      </c>
      <c r="Z40" s="51">
        <f t="shared" si="0"/>
        <v>0.005481863754119806</v>
      </c>
      <c r="AA40" s="51">
        <f t="shared" si="1"/>
        <v>0.001400570585080378</v>
      </c>
      <c r="AB40" s="51">
        <f t="shared" si="2"/>
        <v>0.0004340782092118119</v>
      </c>
      <c r="AC40" s="51">
        <f t="shared" si="3"/>
        <v>0.00011472613310113</v>
      </c>
      <c r="AD40" s="51">
        <f t="shared" si="4"/>
        <v>5.430353698672093E-05</v>
      </c>
      <c r="AE40" s="51">
        <f t="shared" si="5"/>
        <v>1.6154801872193403E-05</v>
      </c>
      <c r="AF40" s="51">
        <f t="shared" si="6"/>
        <v>2.377332275846742E-06</v>
      </c>
      <c r="AG40" s="50">
        <f t="shared" si="7"/>
        <v>6.35989142596782E-07</v>
      </c>
      <c r="AH40" s="78">
        <v>20</v>
      </c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28"/>
      <c r="BQ40" s="28"/>
      <c r="BR40" s="28"/>
      <c r="BS40" s="28"/>
    </row>
    <row r="41" spans="1:71" ht="12.75" customHeight="1">
      <c r="A41" s="67" t="s">
        <v>58</v>
      </c>
      <c r="B41" s="61" t="s">
        <v>92</v>
      </c>
      <c r="C41" s="61" t="s">
        <v>111</v>
      </c>
      <c r="D41" s="79">
        <v>0.5</v>
      </c>
      <c r="E41" s="80" t="s">
        <v>37</v>
      </c>
      <c r="F41" s="81">
        <v>20</v>
      </c>
      <c r="G41" s="81">
        <v>53</v>
      </c>
      <c r="H41" s="68">
        <f t="shared" si="8"/>
        <v>0.015931070328785015</v>
      </c>
      <c r="I41" s="69">
        <f t="shared" si="9"/>
        <v>0.3186214065757003</v>
      </c>
      <c r="J41" s="69">
        <f t="shared" si="10"/>
        <v>8</v>
      </c>
      <c r="K41" s="69">
        <f>IF(ISERROR(J41-I41),"-",J41-I41)</f>
        <v>7.6813785934242995</v>
      </c>
      <c r="L41" s="92"/>
      <c r="M41" s="7"/>
      <c r="N41" s="50" t="str">
        <f t="shared" si="11"/>
        <v> E</v>
      </c>
      <c r="O41" s="50">
        <f t="shared" si="12"/>
        <v>7.6813785934242995</v>
      </c>
      <c r="P41" s="7"/>
      <c r="Q41" s="50">
        <f t="shared" si="13"/>
        <v>0.015931070328785015</v>
      </c>
      <c r="R41" s="51">
        <f t="shared" si="14"/>
        <v>0.005678314110268084</v>
      </c>
      <c r="S41" s="51"/>
      <c r="T41" s="51">
        <f t="shared" si="15"/>
        <v>0.015931070328785015</v>
      </c>
      <c r="U41" s="50">
        <f t="shared" si="16"/>
        <v>0.0033781138090978984</v>
      </c>
      <c r="V41" s="50">
        <f t="shared" si="17"/>
        <v>0.0006926664057821125</v>
      </c>
      <c r="W41" s="50">
        <f t="shared" si="18"/>
        <v>0.00033133689425195623</v>
      </c>
      <c r="X41" s="50">
        <f t="shared" si="19"/>
        <v>7.517833149266514E-05</v>
      </c>
      <c r="Y41" s="50">
        <f t="shared" si="20"/>
        <v>2.2234394835569537E-05</v>
      </c>
      <c r="Z41" s="51">
        <f t="shared" si="0"/>
        <v>0.005678314110268084</v>
      </c>
      <c r="AA41" s="51">
        <f t="shared" si="1"/>
        <v>0.0014507620167888105</v>
      </c>
      <c r="AB41" s="51">
        <f t="shared" si="2"/>
        <v>0.00044963401698463</v>
      </c>
      <c r="AC41" s="51">
        <f t="shared" si="3"/>
        <v>0.00011883750666277551</v>
      </c>
      <c r="AD41" s="51">
        <f t="shared" si="4"/>
        <v>5.6249581189868966E-05</v>
      </c>
      <c r="AE41" s="51">
        <f t="shared" si="5"/>
        <v>1.6733732090754945E-05</v>
      </c>
      <c r="AF41" s="51">
        <f t="shared" si="6"/>
        <v>2.462527346943116E-06</v>
      </c>
      <c r="AG41" s="50">
        <f t="shared" si="7"/>
        <v>6.587807148017049E-07</v>
      </c>
      <c r="AH41" s="78">
        <v>25</v>
      </c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28"/>
      <c r="BQ41" s="28"/>
      <c r="BR41" s="28"/>
      <c r="BS41" s="28"/>
    </row>
    <row r="42" spans="1:71" ht="12.75">
      <c r="A42" s="67" t="s">
        <v>59</v>
      </c>
      <c r="B42" s="61" t="s">
        <v>58</v>
      </c>
      <c r="C42" s="61" t="s">
        <v>112</v>
      </c>
      <c r="D42" s="79">
        <v>0.5</v>
      </c>
      <c r="E42" s="80" t="s">
        <v>37</v>
      </c>
      <c r="F42" s="81">
        <v>5</v>
      </c>
      <c r="G42" s="81">
        <v>28</v>
      </c>
      <c r="H42" s="68">
        <f t="shared" si="8"/>
        <v>0.0043724664535963395</v>
      </c>
      <c r="I42" s="69">
        <f t="shared" si="9"/>
        <v>0.021862332267981698</v>
      </c>
      <c r="J42" s="69">
        <f t="shared" si="10"/>
        <v>7.6813785934242995</v>
      </c>
      <c r="K42" s="69">
        <f>IF(ISERROR(J42-I42),"-",J42-I42)</f>
        <v>7.659516261156318</v>
      </c>
      <c r="L42" s="92"/>
      <c r="M42" s="7"/>
      <c r="N42" s="50" t="str">
        <f t="shared" si="11"/>
        <v> F</v>
      </c>
      <c r="O42" s="50">
        <f t="shared" si="12"/>
        <v>7.659516261156318</v>
      </c>
      <c r="P42" s="7"/>
      <c r="Q42" s="50">
        <f t="shared" si="13"/>
        <v>0.0043724664535963395</v>
      </c>
      <c r="R42" s="51">
        <f t="shared" si="14"/>
        <v>0.001745769130722072</v>
      </c>
      <c r="S42" s="51"/>
      <c r="T42" s="51">
        <f t="shared" si="15"/>
        <v>0.0043724664535963395</v>
      </c>
      <c r="U42" s="50">
        <f t="shared" si="16"/>
        <v>0.0008421121993373809</v>
      </c>
      <c r="V42" s="50">
        <f t="shared" si="17"/>
        <v>0.00018364063918449426</v>
      </c>
      <c r="W42" s="50">
        <f t="shared" si="18"/>
        <v>9.017041718841135E-05</v>
      </c>
      <c r="X42" s="50">
        <f t="shared" si="19"/>
        <v>2.059047209976008E-05</v>
      </c>
      <c r="Y42" s="50">
        <f t="shared" si="20"/>
        <v>6.446168698650383E-06</v>
      </c>
      <c r="Z42" s="51">
        <f t="shared" si="0"/>
        <v>0.001745769130722072</v>
      </c>
      <c r="AA42" s="51">
        <f t="shared" si="1"/>
        <v>0.0004460294896955658</v>
      </c>
      <c r="AB42" s="51">
        <f t="shared" si="2"/>
        <v>0.00013823771840217419</v>
      </c>
      <c r="AC42" s="51">
        <f t="shared" si="3"/>
        <v>3.653599407766073E-05</v>
      </c>
      <c r="AD42" s="51">
        <f t="shared" si="4"/>
        <v>1.729365099400639E-05</v>
      </c>
      <c r="AE42" s="51">
        <f t="shared" si="5"/>
        <v>5.144701817919358E-06</v>
      </c>
      <c r="AF42" s="51">
        <f t="shared" si="6"/>
        <v>7.570916547357488E-07</v>
      </c>
      <c r="AG42" s="50">
        <f t="shared" si="7"/>
        <v>2.0253881935417316E-07</v>
      </c>
      <c r="AH42" s="78">
        <v>30</v>
      </c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28"/>
      <c r="BQ42" s="28"/>
      <c r="BR42" s="28"/>
      <c r="BS42" s="28"/>
    </row>
    <row r="43" spans="1:71" ht="12.75">
      <c r="A43" s="67" t="s">
        <v>60</v>
      </c>
      <c r="B43" s="61" t="s">
        <v>58</v>
      </c>
      <c r="C43" s="61" t="s">
        <v>113</v>
      </c>
      <c r="D43" s="79">
        <v>0.5</v>
      </c>
      <c r="E43" s="80" t="s">
        <v>37</v>
      </c>
      <c r="F43" s="81">
        <v>5</v>
      </c>
      <c r="G43" s="81">
        <v>25</v>
      </c>
      <c r="H43" s="68">
        <f t="shared" si="8"/>
        <v>0.0034753373447216403</v>
      </c>
      <c r="I43" s="69">
        <f t="shared" si="9"/>
        <v>0.017376686723608203</v>
      </c>
      <c r="J43" s="69">
        <f t="shared" si="10"/>
        <v>7.6813785934242995</v>
      </c>
      <c r="K43" s="69">
        <f>IF(ISERROR(J43-I43),"-",J43-I43)</f>
        <v>7.664001906700691</v>
      </c>
      <c r="L43" s="92"/>
      <c r="M43" s="7"/>
      <c r="N43" s="50" t="str">
        <f t="shared" si="11"/>
        <v> G</v>
      </c>
      <c r="O43" s="50">
        <f t="shared" si="12"/>
        <v>7.664001906700691</v>
      </c>
      <c r="P43" s="7"/>
      <c r="Q43" s="50">
        <f t="shared" si="13"/>
        <v>0.0034753373447216403</v>
      </c>
      <c r="R43" s="51">
        <f t="shared" si="14"/>
        <v>0.0014158289802656948</v>
      </c>
      <c r="S43" s="51"/>
      <c r="T43" s="51">
        <f t="shared" si="15"/>
        <v>0.0034753373447216403</v>
      </c>
      <c r="U43" s="50">
        <f t="shared" si="16"/>
        <v>0.0006579895363126155</v>
      </c>
      <c r="V43" s="50">
        <f t="shared" si="17"/>
        <v>0.00014506699918848234</v>
      </c>
      <c r="W43" s="50">
        <f t="shared" si="18"/>
        <v>7.156154021460395E-05</v>
      </c>
      <c r="X43" s="50">
        <f t="shared" si="19"/>
        <v>1.6359707489849E-05</v>
      </c>
      <c r="Y43" s="50">
        <f t="shared" si="20"/>
        <v>5.173664603961216E-06</v>
      </c>
      <c r="Z43" s="51">
        <f t="shared" si="0"/>
        <v>0.0014158289802656948</v>
      </c>
      <c r="AA43" s="51">
        <f t="shared" si="1"/>
        <v>0.0003617325260545214</v>
      </c>
      <c r="AB43" s="51">
        <f t="shared" si="2"/>
        <v>0.0001121115985128308</v>
      </c>
      <c r="AC43" s="51">
        <f t="shared" si="3"/>
        <v>2.96309049848832E-05</v>
      </c>
      <c r="AD43" s="51">
        <f t="shared" si="4"/>
        <v>1.402525214876932E-05</v>
      </c>
      <c r="AE43" s="51">
        <f t="shared" si="5"/>
        <v>4.172383278207623E-06</v>
      </c>
      <c r="AF43" s="51">
        <f t="shared" si="6"/>
        <v>6.14005762061348E-07</v>
      </c>
      <c r="AG43" s="50">
        <f t="shared" si="7"/>
        <v>1.642601676384489E-07</v>
      </c>
      <c r="AH43" s="78">
        <v>35</v>
      </c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28"/>
      <c r="BQ43" s="28"/>
      <c r="BR43" s="28"/>
      <c r="BS43" s="28"/>
    </row>
    <row r="44" spans="1:71" ht="12.75">
      <c r="A44" s="67" t="s">
        <v>61</v>
      </c>
      <c r="B44" s="61"/>
      <c r="C44" s="61"/>
      <c r="D44" s="79"/>
      <c r="E44" s="80"/>
      <c r="F44" s="81"/>
      <c r="G44" s="81"/>
      <c r="H44" s="68">
        <f aca="true" t="shared" si="21" ref="H38:H90">IF(E44="Gastite",Q44,IF(E44="Rigid",R44,""))</f>
      </c>
      <c r="I44" s="69">
        <f aca="true" t="shared" si="22" ref="I38:I90">IF(ISERROR(F44*H44),"",F44*H44)</f>
      </c>
      <c r="J44" s="69" t="str">
        <f aca="true" t="shared" si="23" ref="J38:J90">IF(ISERROR(LOOKUP(B44,$N$35:$N$90,$O$35:$O$90)),"-",LOOKUP(B44,$N$35:$N$90,$O$35:$O$90))</f>
        <v>-</v>
      </c>
      <c r="K44" s="69" t="str">
        <f aca="true" t="shared" si="24" ref="K39:K90">IF(ISERROR(J44-I44),"-",J44-I44)</f>
        <v>-</v>
      </c>
      <c r="L44" s="92"/>
      <c r="M44" s="7"/>
      <c r="N44" s="50" t="str">
        <f t="shared" si="11"/>
        <v> H</v>
      </c>
      <c r="O44" s="50" t="str">
        <f t="shared" si="12"/>
        <v>-</v>
      </c>
      <c r="P44" s="7"/>
      <c r="Q44" s="50">
        <f t="shared" si="13"/>
        <v>0</v>
      </c>
      <c r="R44" s="51">
        <f t="shared" si="14"/>
        <v>0</v>
      </c>
      <c r="S44" s="51"/>
      <c r="T44" s="51">
        <f t="shared" si="15"/>
        <v>0</v>
      </c>
      <c r="U44" s="50">
        <f t="shared" si="16"/>
        <v>0</v>
      </c>
      <c r="V44" s="50">
        <f t="shared" si="17"/>
        <v>0</v>
      </c>
      <c r="W44" s="50">
        <f t="shared" si="18"/>
        <v>0</v>
      </c>
      <c r="X44" s="50">
        <f t="shared" si="19"/>
        <v>0</v>
      </c>
      <c r="Y44" s="50">
        <f t="shared" si="20"/>
        <v>0</v>
      </c>
      <c r="Z44" s="51">
        <f t="shared" si="0"/>
        <v>0</v>
      </c>
      <c r="AA44" s="51">
        <f t="shared" si="1"/>
        <v>0</v>
      </c>
      <c r="AB44" s="51">
        <f t="shared" si="2"/>
        <v>0</v>
      </c>
      <c r="AC44" s="51">
        <f t="shared" si="3"/>
        <v>0</v>
      </c>
      <c r="AD44" s="51">
        <f t="shared" si="4"/>
        <v>0</v>
      </c>
      <c r="AE44" s="51">
        <f t="shared" si="5"/>
        <v>0</v>
      </c>
      <c r="AF44" s="51">
        <f t="shared" si="6"/>
        <v>0</v>
      </c>
      <c r="AG44" s="50">
        <f t="shared" si="7"/>
        <v>0</v>
      </c>
      <c r="AH44" s="78">
        <v>40</v>
      </c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28"/>
      <c r="BQ44" s="28"/>
      <c r="BR44" s="28"/>
      <c r="BS44" s="28"/>
    </row>
    <row r="45" spans="1:71" ht="12.75" customHeight="1">
      <c r="A45" s="67" t="s">
        <v>62</v>
      </c>
      <c r="B45" s="61"/>
      <c r="C45" s="61"/>
      <c r="D45" s="79"/>
      <c r="E45" s="80"/>
      <c r="F45" s="81"/>
      <c r="G45" s="81"/>
      <c r="H45" s="68">
        <f t="shared" si="21"/>
      </c>
      <c r="I45" s="69">
        <f t="shared" si="22"/>
      </c>
      <c r="J45" s="69" t="str">
        <f t="shared" si="23"/>
        <v>-</v>
      </c>
      <c r="K45" s="69" t="str">
        <f t="shared" si="24"/>
        <v>-</v>
      </c>
      <c r="L45" s="92"/>
      <c r="M45" s="7"/>
      <c r="N45" s="50" t="str">
        <f t="shared" si="11"/>
        <v> I</v>
      </c>
      <c r="O45" s="50" t="str">
        <f t="shared" si="12"/>
        <v>-</v>
      </c>
      <c r="P45" s="7"/>
      <c r="Q45" s="50">
        <f t="shared" si="13"/>
        <v>0</v>
      </c>
      <c r="R45" s="51">
        <f t="shared" si="14"/>
        <v>0</v>
      </c>
      <c r="S45" s="51"/>
      <c r="T45" s="51">
        <f t="shared" si="15"/>
        <v>0</v>
      </c>
      <c r="U45" s="50">
        <f t="shared" si="16"/>
        <v>0</v>
      </c>
      <c r="V45" s="50">
        <f t="shared" si="17"/>
        <v>0</v>
      </c>
      <c r="W45" s="50">
        <f t="shared" si="18"/>
        <v>0</v>
      </c>
      <c r="X45" s="50">
        <f t="shared" si="19"/>
        <v>0</v>
      </c>
      <c r="Y45" s="50">
        <f t="shared" si="20"/>
        <v>0</v>
      </c>
      <c r="Z45" s="51">
        <f t="shared" si="0"/>
        <v>0</v>
      </c>
      <c r="AA45" s="51">
        <f t="shared" si="1"/>
        <v>0</v>
      </c>
      <c r="AB45" s="51">
        <f t="shared" si="2"/>
        <v>0</v>
      </c>
      <c r="AC45" s="51">
        <f t="shared" si="3"/>
        <v>0</v>
      </c>
      <c r="AD45" s="51">
        <f t="shared" si="4"/>
        <v>0</v>
      </c>
      <c r="AE45" s="51">
        <f t="shared" si="5"/>
        <v>0</v>
      </c>
      <c r="AF45" s="51">
        <f t="shared" si="6"/>
        <v>0</v>
      </c>
      <c r="AG45" s="50">
        <f t="shared" si="7"/>
        <v>0</v>
      </c>
      <c r="AH45" s="78">
        <v>45</v>
      </c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28"/>
      <c r="BQ45" s="28"/>
      <c r="BR45" s="28"/>
      <c r="BS45" s="28"/>
    </row>
    <row r="46" spans="1:71" ht="12.75" customHeight="1">
      <c r="A46" s="67" t="s">
        <v>63</v>
      </c>
      <c r="B46" s="61"/>
      <c r="C46" s="61"/>
      <c r="D46" s="79"/>
      <c r="E46" s="80"/>
      <c r="F46" s="81"/>
      <c r="G46" s="81"/>
      <c r="H46" s="68">
        <f t="shared" si="21"/>
      </c>
      <c r="I46" s="69">
        <f t="shared" si="22"/>
      </c>
      <c r="J46" s="69" t="str">
        <f t="shared" si="23"/>
        <v>-</v>
      </c>
      <c r="K46" s="69" t="str">
        <f t="shared" si="24"/>
        <v>-</v>
      </c>
      <c r="L46" s="92"/>
      <c r="M46" s="7"/>
      <c r="N46" s="50" t="str">
        <f t="shared" si="11"/>
        <v> J</v>
      </c>
      <c r="O46" s="50" t="str">
        <f t="shared" si="12"/>
        <v>-</v>
      </c>
      <c r="P46" s="7"/>
      <c r="Q46" s="50">
        <f t="shared" si="13"/>
        <v>0</v>
      </c>
      <c r="R46" s="51">
        <f t="shared" si="14"/>
        <v>0</v>
      </c>
      <c r="S46" s="51"/>
      <c r="T46" s="51">
        <f t="shared" si="15"/>
        <v>0</v>
      </c>
      <c r="U46" s="50">
        <f t="shared" si="16"/>
        <v>0</v>
      </c>
      <c r="V46" s="50">
        <f t="shared" si="17"/>
        <v>0</v>
      </c>
      <c r="W46" s="50">
        <f t="shared" si="18"/>
        <v>0</v>
      </c>
      <c r="X46" s="50">
        <f t="shared" si="19"/>
        <v>0</v>
      </c>
      <c r="Y46" s="50">
        <f t="shared" si="20"/>
        <v>0</v>
      </c>
      <c r="Z46" s="51">
        <f t="shared" si="0"/>
        <v>0</v>
      </c>
      <c r="AA46" s="51">
        <f t="shared" si="1"/>
        <v>0</v>
      </c>
      <c r="AB46" s="51">
        <f t="shared" si="2"/>
        <v>0</v>
      </c>
      <c r="AC46" s="51">
        <f t="shared" si="3"/>
        <v>0</v>
      </c>
      <c r="AD46" s="51">
        <f t="shared" si="4"/>
        <v>0</v>
      </c>
      <c r="AE46" s="51">
        <f t="shared" si="5"/>
        <v>0</v>
      </c>
      <c r="AF46" s="51">
        <f t="shared" si="6"/>
        <v>0</v>
      </c>
      <c r="AG46" s="50">
        <f t="shared" si="7"/>
        <v>0</v>
      </c>
      <c r="AH46" s="78">
        <v>50</v>
      </c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ht="12.75" customHeight="1">
      <c r="A47" s="67" t="s">
        <v>64</v>
      </c>
      <c r="B47" s="61"/>
      <c r="C47" s="61"/>
      <c r="D47" s="79"/>
      <c r="E47" s="80"/>
      <c r="F47" s="81"/>
      <c r="G47" s="81"/>
      <c r="H47" s="68">
        <f t="shared" si="21"/>
      </c>
      <c r="I47" s="69">
        <f t="shared" si="22"/>
      </c>
      <c r="J47" s="69" t="str">
        <f t="shared" si="23"/>
        <v>-</v>
      </c>
      <c r="K47" s="69" t="str">
        <f t="shared" si="24"/>
        <v>-</v>
      </c>
      <c r="L47" s="92"/>
      <c r="M47" s="7"/>
      <c r="N47" s="50" t="str">
        <f t="shared" si="11"/>
        <v> K</v>
      </c>
      <c r="O47" s="50" t="str">
        <f t="shared" si="12"/>
        <v>-</v>
      </c>
      <c r="P47" s="7"/>
      <c r="Q47" s="50">
        <f t="shared" si="13"/>
        <v>0</v>
      </c>
      <c r="R47" s="51">
        <f t="shared" si="14"/>
        <v>0</v>
      </c>
      <c r="S47" s="51"/>
      <c r="T47" s="51">
        <f t="shared" si="15"/>
        <v>0</v>
      </c>
      <c r="U47" s="50">
        <f t="shared" si="16"/>
        <v>0</v>
      </c>
      <c r="V47" s="50">
        <f t="shared" si="17"/>
        <v>0</v>
      </c>
      <c r="W47" s="50">
        <f t="shared" si="18"/>
        <v>0</v>
      </c>
      <c r="X47" s="50">
        <f t="shared" si="19"/>
        <v>0</v>
      </c>
      <c r="Y47" s="50">
        <f t="shared" si="20"/>
        <v>0</v>
      </c>
      <c r="Z47" s="51">
        <f t="shared" si="0"/>
        <v>0</v>
      </c>
      <c r="AA47" s="51">
        <f t="shared" si="1"/>
        <v>0</v>
      </c>
      <c r="AB47" s="51">
        <f t="shared" si="2"/>
        <v>0</v>
      </c>
      <c r="AC47" s="51">
        <f t="shared" si="3"/>
        <v>0</v>
      </c>
      <c r="AD47" s="51">
        <f t="shared" si="4"/>
        <v>0</v>
      </c>
      <c r="AE47" s="51">
        <f t="shared" si="5"/>
        <v>0</v>
      </c>
      <c r="AF47" s="51">
        <f t="shared" si="6"/>
        <v>0</v>
      </c>
      <c r="AG47" s="50">
        <f t="shared" si="7"/>
        <v>0</v>
      </c>
      <c r="AH47" s="78">
        <v>55</v>
      </c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ht="12.75" customHeight="1">
      <c r="A48" s="67" t="s">
        <v>65</v>
      </c>
      <c r="B48" s="61"/>
      <c r="C48" s="61"/>
      <c r="D48" s="79"/>
      <c r="E48" s="80"/>
      <c r="F48" s="81"/>
      <c r="G48" s="81"/>
      <c r="H48" s="68">
        <f t="shared" si="21"/>
      </c>
      <c r="I48" s="69">
        <f t="shared" si="22"/>
      </c>
      <c r="J48" s="69" t="str">
        <f t="shared" si="23"/>
        <v>-</v>
      </c>
      <c r="K48" s="69" t="str">
        <f t="shared" si="24"/>
        <v>-</v>
      </c>
      <c r="L48" s="92"/>
      <c r="M48" s="7"/>
      <c r="N48" s="50" t="str">
        <f t="shared" si="11"/>
        <v> L</v>
      </c>
      <c r="O48" s="50" t="str">
        <f t="shared" si="12"/>
        <v>-</v>
      </c>
      <c r="P48" s="7"/>
      <c r="Q48" s="50">
        <f t="shared" si="13"/>
        <v>0</v>
      </c>
      <c r="R48" s="51">
        <f t="shared" si="14"/>
        <v>0</v>
      </c>
      <c r="S48" s="51"/>
      <c r="T48" s="51">
        <f t="shared" si="15"/>
        <v>0</v>
      </c>
      <c r="U48" s="50">
        <f t="shared" si="16"/>
        <v>0</v>
      </c>
      <c r="V48" s="50">
        <f t="shared" si="17"/>
        <v>0</v>
      </c>
      <c r="W48" s="50">
        <f t="shared" si="18"/>
        <v>0</v>
      </c>
      <c r="X48" s="50">
        <f t="shared" si="19"/>
        <v>0</v>
      </c>
      <c r="Y48" s="50">
        <f t="shared" si="20"/>
        <v>0</v>
      </c>
      <c r="Z48" s="51">
        <f t="shared" si="0"/>
        <v>0</v>
      </c>
      <c r="AA48" s="51">
        <f t="shared" si="1"/>
        <v>0</v>
      </c>
      <c r="AB48" s="51">
        <f t="shared" si="2"/>
        <v>0</v>
      </c>
      <c r="AC48" s="51">
        <f t="shared" si="3"/>
        <v>0</v>
      </c>
      <c r="AD48" s="51">
        <f t="shared" si="4"/>
        <v>0</v>
      </c>
      <c r="AE48" s="51">
        <f t="shared" si="5"/>
        <v>0</v>
      </c>
      <c r="AF48" s="51">
        <f t="shared" si="6"/>
        <v>0</v>
      </c>
      <c r="AG48" s="50">
        <f t="shared" si="7"/>
        <v>0</v>
      </c>
      <c r="AH48" s="78">
        <v>60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ht="12.75" customHeight="1">
      <c r="A49" s="67" t="s">
        <v>66</v>
      </c>
      <c r="B49" s="61"/>
      <c r="C49" s="61"/>
      <c r="D49" s="79"/>
      <c r="E49" s="80"/>
      <c r="F49" s="81"/>
      <c r="G49" s="81"/>
      <c r="H49" s="68">
        <f t="shared" si="21"/>
      </c>
      <c r="I49" s="69">
        <f t="shared" si="22"/>
      </c>
      <c r="J49" s="69" t="str">
        <f t="shared" si="23"/>
        <v>-</v>
      </c>
      <c r="K49" s="69" t="str">
        <f t="shared" si="24"/>
        <v>-</v>
      </c>
      <c r="L49" s="92"/>
      <c r="M49" s="7"/>
      <c r="N49" s="50" t="str">
        <f t="shared" si="11"/>
        <v> M</v>
      </c>
      <c r="O49" s="50" t="str">
        <f t="shared" si="12"/>
        <v>-</v>
      </c>
      <c r="P49" s="7"/>
      <c r="Q49" s="50">
        <f t="shared" si="13"/>
        <v>0</v>
      </c>
      <c r="R49" s="51">
        <f t="shared" si="14"/>
        <v>0</v>
      </c>
      <c r="S49" s="51"/>
      <c r="T49" s="51">
        <f t="shared" si="15"/>
        <v>0</v>
      </c>
      <c r="U49" s="50">
        <f t="shared" si="16"/>
        <v>0</v>
      </c>
      <c r="V49" s="50">
        <f t="shared" si="17"/>
        <v>0</v>
      </c>
      <c r="W49" s="50">
        <f t="shared" si="18"/>
        <v>0</v>
      </c>
      <c r="X49" s="50">
        <f t="shared" si="19"/>
        <v>0</v>
      </c>
      <c r="Y49" s="50">
        <f t="shared" si="20"/>
        <v>0</v>
      </c>
      <c r="Z49" s="51">
        <f t="shared" si="0"/>
        <v>0</v>
      </c>
      <c r="AA49" s="51">
        <f t="shared" si="1"/>
        <v>0</v>
      </c>
      <c r="AB49" s="51">
        <f t="shared" si="2"/>
        <v>0</v>
      </c>
      <c r="AC49" s="51">
        <f t="shared" si="3"/>
        <v>0</v>
      </c>
      <c r="AD49" s="51">
        <f t="shared" si="4"/>
        <v>0</v>
      </c>
      <c r="AE49" s="51">
        <f t="shared" si="5"/>
        <v>0</v>
      </c>
      <c r="AF49" s="51">
        <f t="shared" si="6"/>
        <v>0</v>
      </c>
      <c r="AG49" s="50">
        <f t="shared" si="7"/>
        <v>0</v>
      </c>
      <c r="AH49" s="78">
        <v>65</v>
      </c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ht="12.75" customHeight="1">
      <c r="A50" s="67" t="s">
        <v>67</v>
      </c>
      <c r="B50" s="61"/>
      <c r="C50" s="61"/>
      <c r="D50" s="79"/>
      <c r="E50" s="80"/>
      <c r="F50" s="81"/>
      <c r="G50" s="81"/>
      <c r="H50" s="68">
        <f t="shared" si="21"/>
      </c>
      <c r="I50" s="69">
        <f t="shared" si="22"/>
      </c>
      <c r="J50" s="69" t="str">
        <f t="shared" si="23"/>
        <v>-</v>
      </c>
      <c r="K50" s="69" t="str">
        <f t="shared" si="24"/>
        <v>-</v>
      </c>
      <c r="L50" s="92"/>
      <c r="M50" s="7"/>
      <c r="N50" s="50" t="str">
        <f t="shared" si="11"/>
        <v> N</v>
      </c>
      <c r="O50" s="50" t="str">
        <f t="shared" si="12"/>
        <v>-</v>
      </c>
      <c r="P50" s="7"/>
      <c r="Q50" s="50">
        <f t="shared" si="13"/>
        <v>0</v>
      </c>
      <c r="R50" s="51">
        <f t="shared" si="14"/>
        <v>0</v>
      </c>
      <c r="S50" s="51"/>
      <c r="T50" s="51">
        <f t="shared" si="15"/>
        <v>0</v>
      </c>
      <c r="U50" s="50">
        <f t="shared" si="16"/>
        <v>0</v>
      </c>
      <c r="V50" s="50">
        <f t="shared" si="17"/>
        <v>0</v>
      </c>
      <c r="W50" s="50">
        <f t="shared" si="18"/>
        <v>0</v>
      </c>
      <c r="X50" s="50">
        <f t="shared" si="19"/>
        <v>0</v>
      </c>
      <c r="Y50" s="50">
        <f t="shared" si="20"/>
        <v>0</v>
      </c>
      <c r="Z50" s="51">
        <f t="shared" si="0"/>
        <v>0</v>
      </c>
      <c r="AA50" s="51">
        <f t="shared" si="1"/>
        <v>0</v>
      </c>
      <c r="AB50" s="51">
        <f t="shared" si="2"/>
        <v>0</v>
      </c>
      <c r="AC50" s="51">
        <f t="shared" si="3"/>
        <v>0</v>
      </c>
      <c r="AD50" s="51">
        <f t="shared" si="4"/>
        <v>0</v>
      </c>
      <c r="AE50" s="51">
        <f t="shared" si="5"/>
        <v>0</v>
      </c>
      <c r="AF50" s="51">
        <f t="shared" si="6"/>
        <v>0</v>
      </c>
      <c r="AG50" s="50">
        <f t="shared" si="7"/>
        <v>0</v>
      </c>
      <c r="AH50" s="78">
        <v>70</v>
      </c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ht="12.75" customHeight="1">
      <c r="A51" s="67" t="s">
        <v>68</v>
      </c>
      <c r="B51" s="61"/>
      <c r="C51" s="61"/>
      <c r="D51" s="79"/>
      <c r="E51" s="80"/>
      <c r="F51" s="81"/>
      <c r="G51" s="81"/>
      <c r="H51" s="68">
        <f t="shared" si="21"/>
      </c>
      <c r="I51" s="69">
        <f t="shared" si="22"/>
      </c>
      <c r="J51" s="69" t="str">
        <f t="shared" si="23"/>
        <v>-</v>
      </c>
      <c r="K51" s="69" t="str">
        <f t="shared" si="24"/>
        <v>-</v>
      </c>
      <c r="L51" s="92"/>
      <c r="M51" s="7"/>
      <c r="N51" s="50" t="str">
        <f t="shared" si="11"/>
        <v> O</v>
      </c>
      <c r="O51" s="50" t="str">
        <f t="shared" si="12"/>
        <v>-</v>
      </c>
      <c r="P51" s="7"/>
      <c r="Q51" s="50">
        <f t="shared" si="13"/>
        <v>0</v>
      </c>
      <c r="R51" s="51">
        <f t="shared" si="14"/>
        <v>0</v>
      </c>
      <c r="S51" s="51"/>
      <c r="T51" s="51">
        <f t="shared" si="15"/>
        <v>0</v>
      </c>
      <c r="U51" s="50">
        <f t="shared" si="16"/>
        <v>0</v>
      </c>
      <c r="V51" s="50">
        <f t="shared" si="17"/>
        <v>0</v>
      </c>
      <c r="W51" s="50">
        <f t="shared" si="18"/>
        <v>0</v>
      </c>
      <c r="X51" s="50">
        <f t="shared" si="19"/>
        <v>0</v>
      </c>
      <c r="Y51" s="50">
        <f t="shared" si="20"/>
        <v>0</v>
      </c>
      <c r="Z51" s="51">
        <f t="shared" si="0"/>
        <v>0</v>
      </c>
      <c r="AA51" s="51">
        <f t="shared" si="1"/>
        <v>0</v>
      </c>
      <c r="AB51" s="51">
        <f t="shared" si="2"/>
        <v>0</v>
      </c>
      <c r="AC51" s="51">
        <f t="shared" si="3"/>
        <v>0</v>
      </c>
      <c r="AD51" s="51">
        <f t="shared" si="4"/>
        <v>0</v>
      </c>
      <c r="AE51" s="51">
        <f t="shared" si="5"/>
        <v>0</v>
      </c>
      <c r="AF51" s="51">
        <f t="shared" si="6"/>
        <v>0</v>
      </c>
      <c r="AG51" s="50">
        <f t="shared" si="7"/>
        <v>0</v>
      </c>
      <c r="AH51" s="78">
        <v>75</v>
      </c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ht="12.75" customHeight="1">
      <c r="A52" s="67" t="s">
        <v>69</v>
      </c>
      <c r="B52" s="61"/>
      <c r="C52" s="61"/>
      <c r="D52" s="79"/>
      <c r="E52" s="80"/>
      <c r="F52" s="81"/>
      <c r="G52" s="81"/>
      <c r="H52" s="68">
        <f t="shared" si="21"/>
      </c>
      <c r="I52" s="69">
        <f t="shared" si="22"/>
      </c>
      <c r="J52" s="69" t="str">
        <f t="shared" si="23"/>
        <v>-</v>
      </c>
      <c r="K52" s="69" t="str">
        <f t="shared" si="24"/>
        <v>-</v>
      </c>
      <c r="L52" s="92"/>
      <c r="M52" s="7"/>
      <c r="N52" s="50" t="str">
        <f t="shared" si="11"/>
        <v> P</v>
      </c>
      <c r="O52" s="50" t="str">
        <f t="shared" si="12"/>
        <v>-</v>
      </c>
      <c r="P52" s="7"/>
      <c r="Q52" s="50">
        <f t="shared" si="13"/>
        <v>0</v>
      </c>
      <c r="R52" s="51">
        <f t="shared" si="14"/>
        <v>0</v>
      </c>
      <c r="S52" s="51"/>
      <c r="T52" s="51">
        <f t="shared" si="15"/>
        <v>0</v>
      </c>
      <c r="U52" s="50">
        <f t="shared" si="16"/>
        <v>0</v>
      </c>
      <c r="V52" s="50">
        <f t="shared" si="17"/>
        <v>0</v>
      </c>
      <c r="W52" s="50">
        <f t="shared" si="18"/>
        <v>0</v>
      </c>
      <c r="X52" s="50">
        <f t="shared" si="19"/>
        <v>0</v>
      </c>
      <c r="Y52" s="50">
        <f t="shared" si="20"/>
        <v>0</v>
      </c>
      <c r="Z52" s="51">
        <f t="shared" si="0"/>
        <v>0</v>
      </c>
      <c r="AA52" s="51">
        <f t="shared" si="1"/>
        <v>0</v>
      </c>
      <c r="AB52" s="51">
        <f t="shared" si="2"/>
        <v>0</v>
      </c>
      <c r="AC52" s="51">
        <f t="shared" si="3"/>
        <v>0</v>
      </c>
      <c r="AD52" s="51">
        <f t="shared" si="4"/>
        <v>0</v>
      </c>
      <c r="AE52" s="51">
        <f t="shared" si="5"/>
        <v>0</v>
      </c>
      <c r="AF52" s="51">
        <f t="shared" si="6"/>
        <v>0</v>
      </c>
      <c r="AG52" s="50">
        <f t="shared" si="7"/>
        <v>0</v>
      </c>
      <c r="AH52" s="78">
        <v>80</v>
      </c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ht="12.75" customHeight="1">
      <c r="A53" s="67" t="s">
        <v>70</v>
      </c>
      <c r="B53" s="61"/>
      <c r="C53" s="61"/>
      <c r="D53" s="79"/>
      <c r="E53" s="80"/>
      <c r="F53" s="81"/>
      <c r="G53" s="81"/>
      <c r="H53" s="68">
        <f t="shared" si="21"/>
      </c>
      <c r="I53" s="69">
        <f t="shared" si="22"/>
      </c>
      <c r="J53" s="69" t="str">
        <f t="shared" si="23"/>
        <v>-</v>
      </c>
      <c r="K53" s="69" t="str">
        <f t="shared" si="24"/>
        <v>-</v>
      </c>
      <c r="L53" s="92"/>
      <c r="M53" s="7"/>
      <c r="N53" s="50" t="str">
        <f t="shared" si="11"/>
        <v> Q</v>
      </c>
      <c r="O53" s="50" t="str">
        <f t="shared" si="12"/>
        <v>-</v>
      </c>
      <c r="P53" s="7"/>
      <c r="Q53" s="50">
        <f t="shared" si="13"/>
        <v>0</v>
      </c>
      <c r="R53" s="51">
        <f t="shared" si="14"/>
        <v>0</v>
      </c>
      <c r="S53" s="51"/>
      <c r="T53" s="51">
        <f t="shared" si="15"/>
        <v>0</v>
      </c>
      <c r="U53" s="50">
        <f t="shared" si="16"/>
        <v>0</v>
      </c>
      <c r="V53" s="50">
        <f t="shared" si="17"/>
        <v>0</v>
      </c>
      <c r="W53" s="50">
        <f t="shared" si="18"/>
        <v>0</v>
      </c>
      <c r="X53" s="50">
        <f t="shared" si="19"/>
        <v>0</v>
      </c>
      <c r="Y53" s="50">
        <f t="shared" si="20"/>
        <v>0</v>
      </c>
      <c r="Z53" s="51">
        <f t="shared" si="0"/>
        <v>0</v>
      </c>
      <c r="AA53" s="51">
        <f t="shared" si="1"/>
        <v>0</v>
      </c>
      <c r="AB53" s="51">
        <f t="shared" si="2"/>
        <v>0</v>
      </c>
      <c r="AC53" s="51">
        <f t="shared" si="3"/>
        <v>0</v>
      </c>
      <c r="AD53" s="51">
        <f t="shared" si="4"/>
        <v>0</v>
      </c>
      <c r="AE53" s="51">
        <f t="shared" si="5"/>
        <v>0</v>
      </c>
      <c r="AF53" s="51">
        <f t="shared" si="6"/>
        <v>0</v>
      </c>
      <c r="AG53" s="50">
        <f t="shared" si="7"/>
        <v>0</v>
      </c>
      <c r="AH53" s="78">
        <v>85</v>
      </c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ht="12.75" customHeight="1">
      <c r="A54" s="67" t="s">
        <v>71</v>
      </c>
      <c r="B54" s="61"/>
      <c r="C54" s="61"/>
      <c r="D54" s="79"/>
      <c r="E54" s="80"/>
      <c r="F54" s="81"/>
      <c r="G54" s="81"/>
      <c r="H54" s="68">
        <f t="shared" si="21"/>
      </c>
      <c r="I54" s="69">
        <f t="shared" si="22"/>
      </c>
      <c r="J54" s="69" t="str">
        <f t="shared" si="23"/>
        <v>-</v>
      </c>
      <c r="K54" s="69" t="str">
        <f t="shared" si="24"/>
        <v>-</v>
      </c>
      <c r="L54" s="92"/>
      <c r="M54" s="2"/>
      <c r="N54" s="50" t="str">
        <f t="shared" si="11"/>
        <v> R</v>
      </c>
      <c r="O54" s="50" t="str">
        <f t="shared" si="12"/>
        <v>-</v>
      </c>
      <c r="P54" s="2"/>
      <c r="Q54" s="50">
        <f t="shared" si="13"/>
        <v>0</v>
      </c>
      <c r="R54" s="51">
        <f t="shared" si="14"/>
        <v>0</v>
      </c>
      <c r="S54" s="51"/>
      <c r="T54" s="51">
        <f t="shared" si="15"/>
        <v>0</v>
      </c>
      <c r="U54" s="50">
        <f t="shared" si="16"/>
        <v>0</v>
      </c>
      <c r="V54" s="50">
        <f t="shared" si="17"/>
        <v>0</v>
      </c>
      <c r="W54" s="50">
        <f t="shared" si="18"/>
        <v>0</v>
      </c>
      <c r="X54" s="50">
        <f t="shared" si="19"/>
        <v>0</v>
      </c>
      <c r="Y54" s="50">
        <f t="shared" si="20"/>
        <v>0</v>
      </c>
      <c r="Z54" s="51">
        <f t="shared" si="0"/>
        <v>0</v>
      </c>
      <c r="AA54" s="51">
        <f t="shared" si="1"/>
        <v>0</v>
      </c>
      <c r="AB54" s="51">
        <f t="shared" si="2"/>
        <v>0</v>
      </c>
      <c r="AC54" s="51">
        <f t="shared" si="3"/>
        <v>0</v>
      </c>
      <c r="AD54" s="51">
        <f t="shared" si="4"/>
        <v>0</v>
      </c>
      <c r="AE54" s="51">
        <f t="shared" si="5"/>
        <v>0</v>
      </c>
      <c r="AF54" s="51">
        <f t="shared" si="6"/>
        <v>0</v>
      </c>
      <c r="AG54" s="50">
        <f t="shared" si="7"/>
        <v>0</v>
      </c>
      <c r="AH54" s="78">
        <v>90</v>
      </c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ht="12.75" customHeight="1">
      <c r="A55" s="67" t="s">
        <v>72</v>
      </c>
      <c r="B55" s="61"/>
      <c r="C55" s="61"/>
      <c r="D55" s="79"/>
      <c r="E55" s="80"/>
      <c r="F55" s="81"/>
      <c r="G55" s="81"/>
      <c r="H55" s="68">
        <f t="shared" si="21"/>
      </c>
      <c r="I55" s="69">
        <f t="shared" si="22"/>
      </c>
      <c r="J55" s="69" t="str">
        <f t="shared" si="23"/>
        <v>-</v>
      </c>
      <c r="K55" s="69" t="str">
        <f t="shared" si="24"/>
        <v>-</v>
      </c>
      <c r="L55" s="92"/>
      <c r="M55" s="3"/>
      <c r="N55" s="50" t="str">
        <f t="shared" si="11"/>
        <v> S</v>
      </c>
      <c r="O55" s="50" t="str">
        <f t="shared" si="12"/>
        <v>-</v>
      </c>
      <c r="P55" s="3"/>
      <c r="Q55" s="50">
        <f t="shared" si="13"/>
        <v>0</v>
      </c>
      <c r="R55" s="51">
        <f t="shared" si="14"/>
        <v>0</v>
      </c>
      <c r="S55" s="51"/>
      <c r="T55" s="51">
        <f t="shared" si="15"/>
        <v>0</v>
      </c>
      <c r="U55" s="50">
        <f t="shared" si="16"/>
        <v>0</v>
      </c>
      <c r="V55" s="50">
        <f t="shared" si="17"/>
        <v>0</v>
      </c>
      <c r="W55" s="50">
        <f t="shared" si="18"/>
        <v>0</v>
      </c>
      <c r="X55" s="50">
        <f t="shared" si="19"/>
        <v>0</v>
      </c>
      <c r="Y55" s="50">
        <f t="shared" si="20"/>
        <v>0</v>
      </c>
      <c r="Z55" s="51">
        <f t="shared" si="0"/>
        <v>0</v>
      </c>
      <c r="AA55" s="51">
        <f t="shared" si="1"/>
        <v>0</v>
      </c>
      <c r="AB55" s="51">
        <f t="shared" si="2"/>
        <v>0</v>
      </c>
      <c r="AC55" s="51">
        <f t="shared" si="3"/>
        <v>0</v>
      </c>
      <c r="AD55" s="51">
        <f t="shared" si="4"/>
        <v>0</v>
      </c>
      <c r="AE55" s="51">
        <f t="shared" si="5"/>
        <v>0</v>
      </c>
      <c r="AF55" s="51">
        <f t="shared" si="6"/>
        <v>0</v>
      </c>
      <c r="AG55" s="50">
        <f t="shared" si="7"/>
        <v>0</v>
      </c>
      <c r="AH55" s="78">
        <v>95</v>
      </c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ht="12.75" customHeight="1">
      <c r="A56" s="67" t="s">
        <v>73</v>
      </c>
      <c r="B56" s="61"/>
      <c r="C56" s="61"/>
      <c r="D56" s="79"/>
      <c r="E56" s="80"/>
      <c r="F56" s="81"/>
      <c r="G56" s="81"/>
      <c r="H56" s="68">
        <f t="shared" si="21"/>
      </c>
      <c r="I56" s="69">
        <f t="shared" si="22"/>
      </c>
      <c r="J56" s="69" t="str">
        <f t="shared" si="23"/>
        <v>-</v>
      </c>
      <c r="K56" s="69" t="str">
        <f t="shared" si="24"/>
        <v>-</v>
      </c>
      <c r="L56" s="92"/>
      <c r="M56" s="2"/>
      <c r="N56" s="50" t="str">
        <f t="shared" si="11"/>
        <v> T</v>
      </c>
      <c r="O56" s="50" t="str">
        <f t="shared" si="12"/>
        <v>-</v>
      </c>
      <c r="P56" s="2"/>
      <c r="Q56" s="50">
        <f t="shared" si="13"/>
        <v>0</v>
      </c>
      <c r="R56" s="51">
        <f t="shared" si="14"/>
        <v>0</v>
      </c>
      <c r="S56" s="51"/>
      <c r="T56" s="51">
        <f t="shared" si="15"/>
        <v>0</v>
      </c>
      <c r="U56" s="50">
        <f t="shared" si="16"/>
        <v>0</v>
      </c>
      <c r="V56" s="50">
        <f t="shared" si="17"/>
        <v>0</v>
      </c>
      <c r="W56" s="50">
        <f t="shared" si="18"/>
        <v>0</v>
      </c>
      <c r="X56" s="50">
        <f t="shared" si="19"/>
        <v>0</v>
      </c>
      <c r="Y56" s="50">
        <f t="shared" si="20"/>
        <v>0</v>
      </c>
      <c r="Z56" s="51">
        <f t="shared" si="0"/>
        <v>0</v>
      </c>
      <c r="AA56" s="51">
        <f t="shared" si="1"/>
        <v>0</v>
      </c>
      <c r="AB56" s="51">
        <f t="shared" si="2"/>
        <v>0</v>
      </c>
      <c r="AC56" s="51">
        <f t="shared" si="3"/>
        <v>0</v>
      </c>
      <c r="AD56" s="51">
        <f t="shared" si="4"/>
        <v>0</v>
      </c>
      <c r="AE56" s="51">
        <f t="shared" si="5"/>
        <v>0</v>
      </c>
      <c r="AF56" s="51">
        <f t="shared" si="6"/>
        <v>0</v>
      </c>
      <c r="AG56" s="50">
        <f t="shared" si="7"/>
        <v>0</v>
      </c>
      <c r="AH56" s="78">
        <v>100</v>
      </c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ht="12.75" customHeight="1">
      <c r="A57" s="67" t="s">
        <v>74</v>
      </c>
      <c r="B57" s="61"/>
      <c r="C57" s="61"/>
      <c r="D57" s="79"/>
      <c r="E57" s="80"/>
      <c r="F57" s="81"/>
      <c r="G57" s="81"/>
      <c r="H57" s="68">
        <f t="shared" si="21"/>
      </c>
      <c r="I57" s="69">
        <f t="shared" si="22"/>
      </c>
      <c r="J57" s="69" t="str">
        <f t="shared" si="23"/>
        <v>-</v>
      </c>
      <c r="K57" s="69" t="str">
        <f t="shared" si="24"/>
        <v>-</v>
      </c>
      <c r="L57" s="92"/>
      <c r="M57" s="2"/>
      <c r="N57" s="50" t="str">
        <f t="shared" si="11"/>
        <v> U</v>
      </c>
      <c r="O57" s="50" t="str">
        <f t="shared" si="12"/>
        <v>-</v>
      </c>
      <c r="P57" s="2"/>
      <c r="Q57" s="50">
        <f t="shared" si="13"/>
        <v>0</v>
      </c>
      <c r="R57" s="51">
        <f t="shared" si="14"/>
        <v>0</v>
      </c>
      <c r="S57" s="51"/>
      <c r="T57" s="51">
        <f t="shared" si="15"/>
        <v>0</v>
      </c>
      <c r="U57" s="50">
        <f t="shared" si="16"/>
        <v>0</v>
      </c>
      <c r="V57" s="50">
        <f t="shared" si="17"/>
        <v>0</v>
      </c>
      <c r="W57" s="50">
        <f t="shared" si="18"/>
        <v>0</v>
      </c>
      <c r="X57" s="50">
        <f t="shared" si="19"/>
        <v>0</v>
      </c>
      <c r="Y57" s="50">
        <f t="shared" si="20"/>
        <v>0</v>
      </c>
      <c r="Z57" s="51">
        <f t="shared" si="0"/>
        <v>0</v>
      </c>
      <c r="AA57" s="51">
        <f t="shared" si="1"/>
        <v>0</v>
      </c>
      <c r="AB57" s="51">
        <f t="shared" si="2"/>
        <v>0</v>
      </c>
      <c r="AC57" s="51">
        <f t="shared" si="3"/>
        <v>0</v>
      </c>
      <c r="AD57" s="51">
        <f t="shared" si="4"/>
        <v>0</v>
      </c>
      <c r="AE57" s="51">
        <f t="shared" si="5"/>
        <v>0</v>
      </c>
      <c r="AF57" s="51">
        <f t="shared" si="6"/>
        <v>0</v>
      </c>
      <c r="AG57" s="50">
        <f t="shared" si="7"/>
        <v>0</v>
      </c>
      <c r="AH57" s="78">
        <v>105</v>
      </c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ht="12.75" customHeight="1">
      <c r="A58" s="67" t="s">
        <v>75</v>
      </c>
      <c r="B58" s="61"/>
      <c r="C58" s="61"/>
      <c r="D58" s="79"/>
      <c r="E58" s="80"/>
      <c r="F58" s="81"/>
      <c r="G58" s="81"/>
      <c r="H58" s="68">
        <f t="shared" si="21"/>
      </c>
      <c r="I58" s="69">
        <f t="shared" si="22"/>
      </c>
      <c r="J58" s="69" t="str">
        <f t="shared" si="23"/>
        <v>-</v>
      </c>
      <c r="K58" s="69" t="str">
        <f t="shared" si="24"/>
        <v>-</v>
      </c>
      <c r="L58" s="92"/>
      <c r="M58" s="3"/>
      <c r="N58" s="50" t="str">
        <f t="shared" si="11"/>
        <v> V</v>
      </c>
      <c r="O58" s="50" t="str">
        <f t="shared" si="12"/>
        <v>-</v>
      </c>
      <c r="P58" s="3"/>
      <c r="Q58" s="50">
        <f t="shared" si="13"/>
        <v>0</v>
      </c>
      <c r="R58" s="51">
        <f t="shared" si="14"/>
        <v>0</v>
      </c>
      <c r="S58" s="51"/>
      <c r="T58" s="51">
        <f t="shared" si="15"/>
        <v>0</v>
      </c>
      <c r="U58" s="50">
        <f t="shared" si="16"/>
        <v>0</v>
      </c>
      <c r="V58" s="50">
        <f t="shared" si="17"/>
        <v>0</v>
      </c>
      <c r="W58" s="50">
        <f t="shared" si="18"/>
        <v>0</v>
      </c>
      <c r="X58" s="50">
        <f t="shared" si="19"/>
        <v>0</v>
      </c>
      <c r="Y58" s="50">
        <f t="shared" si="20"/>
        <v>0</v>
      </c>
      <c r="Z58" s="51">
        <f t="shared" si="0"/>
        <v>0</v>
      </c>
      <c r="AA58" s="51">
        <f t="shared" si="1"/>
        <v>0</v>
      </c>
      <c r="AB58" s="51">
        <f t="shared" si="2"/>
        <v>0</v>
      </c>
      <c r="AC58" s="51">
        <f t="shared" si="3"/>
        <v>0</v>
      </c>
      <c r="AD58" s="51">
        <f t="shared" si="4"/>
        <v>0</v>
      </c>
      <c r="AE58" s="51">
        <f t="shared" si="5"/>
        <v>0</v>
      </c>
      <c r="AF58" s="51">
        <f t="shared" si="6"/>
        <v>0</v>
      </c>
      <c r="AG58" s="50">
        <f t="shared" si="7"/>
        <v>0</v>
      </c>
      <c r="AH58" s="78">
        <v>110</v>
      </c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ht="12.75" customHeight="1">
      <c r="A59" s="67" t="s">
        <v>76</v>
      </c>
      <c r="B59" s="61"/>
      <c r="C59" s="61"/>
      <c r="D59" s="79"/>
      <c r="E59" s="80"/>
      <c r="F59" s="81"/>
      <c r="G59" s="81"/>
      <c r="H59" s="68">
        <f t="shared" si="21"/>
      </c>
      <c r="I59" s="69">
        <f t="shared" si="22"/>
      </c>
      <c r="J59" s="69" t="str">
        <f t="shared" si="23"/>
        <v>-</v>
      </c>
      <c r="K59" s="69" t="str">
        <f t="shared" si="24"/>
        <v>-</v>
      </c>
      <c r="L59" s="92"/>
      <c r="M59" s="2"/>
      <c r="N59" s="50" t="str">
        <f t="shared" si="11"/>
        <v> W</v>
      </c>
      <c r="O59" s="50" t="str">
        <f t="shared" si="12"/>
        <v>-</v>
      </c>
      <c r="P59" s="2"/>
      <c r="Q59" s="50">
        <f t="shared" si="13"/>
        <v>0</v>
      </c>
      <c r="R59" s="51">
        <f t="shared" si="14"/>
        <v>0</v>
      </c>
      <c r="S59" s="51"/>
      <c r="T59" s="51">
        <f t="shared" si="15"/>
        <v>0</v>
      </c>
      <c r="U59" s="50">
        <f t="shared" si="16"/>
        <v>0</v>
      </c>
      <c r="V59" s="50">
        <f t="shared" si="17"/>
        <v>0</v>
      </c>
      <c r="W59" s="50">
        <f t="shared" si="18"/>
        <v>0</v>
      </c>
      <c r="X59" s="50">
        <f t="shared" si="19"/>
        <v>0</v>
      </c>
      <c r="Y59" s="50">
        <f t="shared" si="20"/>
        <v>0</v>
      </c>
      <c r="Z59" s="51">
        <f t="shared" si="0"/>
        <v>0</v>
      </c>
      <c r="AA59" s="51">
        <f t="shared" si="1"/>
        <v>0</v>
      </c>
      <c r="AB59" s="51">
        <f t="shared" si="2"/>
        <v>0</v>
      </c>
      <c r="AC59" s="51">
        <f t="shared" si="3"/>
        <v>0</v>
      </c>
      <c r="AD59" s="51">
        <f t="shared" si="4"/>
        <v>0</v>
      </c>
      <c r="AE59" s="51">
        <f t="shared" si="5"/>
        <v>0</v>
      </c>
      <c r="AF59" s="51">
        <f t="shared" si="6"/>
        <v>0</v>
      </c>
      <c r="AG59" s="50">
        <f t="shared" si="7"/>
        <v>0</v>
      </c>
      <c r="AH59" s="78">
        <v>115</v>
      </c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ht="12.75" customHeight="1">
      <c r="A60" s="67" t="s">
        <v>77</v>
      </c>
      <c r="B60" s="61"/>
      <c r="C60" s="61"/>
      <c r="D60" s="79"/>
      <c r="E60" s="80"/>
      <c r="F60" s="81"/>
      <c r="G60" s="81"/>
      <c r="H60" s="68">
        <f t="shared" si="21"/>
      </c>
      <c r="I60" s="69">
        <f t="shared" si="22"/>
      </c>
      <c r="J60" s="69" t="str">
        <f t="shared" si="23"/>
        <v>-</v>
      </c>
      <c r="K60" s="69" t="str">
        <f t="shared" si="24"/>
        <v>-</v>
      </c>
      <c r="L60" s="92"/>
      <c r="M60" s="3"/>
      <c r="N60" s="50" t="str">
        <f t="shared" si="11"/>
        <v> X</v>
      </c>
      <c r="O60" s="50" t="str">
        <f t="shared" si="12"/>
        <v>-</v>
      </c>
      <c r="P60" s="3"/>
      <c r="Q60" s="50">
        <f t="shared" si="13"/>
        <v>0</v>
      </c>
      <c r="R60" s="51">
        <f t="shared" si="14"/>
        <v>0</v>
      </c>
      <c r="S60" s="51"/>
      <c r="T60" s="51">
        <f t="shared" si="15"/>
        <v>0</v>
      </c>
      <c r="U60" s="50">
        <f t="shared" si="16"/>
        <v>0</v>
      </c>
      <c r="V60" s="50">
        <f t="shared" si="17"/>
        <v>0</v>
      </c>
      <c r="W60" s="50">
        <f t="shared" si="18"/>
        <v>0</v>
      </c>
      <c r="X60" s="50">
        <f t="shared" si="19"/>
        <v>0</v>
      </c>
      <c r="Y60" s="50">
        <f t="shared" si="20"/>
        <v>0</v>
      </c>
      <c r="Z60" s="51">
        <f t="shared" si="0"/>
        <v>0</v>
      </c>
      <c r="AA60" s="51">
        <f t="shared" si="1"/>
        <v>0</v>
      </c>
      <c r="AB60" s="51">
        <f t="shared" si="2"/>
        <v>0</v>
      </c>
      <c r="AC60" s="51">
        <f t="shared" si="3"/>
        <v>0</v>
      </c>
      <c r="AD60" s="51">
        <f t="shared" si="4"/>
        <v>0</v>
      </c>
      <c r="AE60" s="51">
        <f t="shared" si="5"/>
        <v>0</v>
      </c>
      <c r="AF60" s="51">
        <f t="shared" si="6"/>
        <v>0</v>
      </c>
      <c r="AG60" s="50">
        <f t="shared" si="7"/>
        <v>0</v>
      </c>
      <c r="AH60" s="78">
        <v>120</v>
      </c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ht="12.75" customHeight="1">
      <c r="A61" s="67" t="s">
        <v>78</v>
      </c>
      <c r="B61" s="61"/>
      <c r="C61" s="61"/>
      <c r="D61" s="79"/>
      <c r="E61" s="80"/>
      <c r="F61" s="81"/>
      <c r="G61" s="81"/>
      <c r="H61" s="68">
        <f t="shared" si="21"/>
      </c>
      <c r="I61" s="69">
        <f t="shared" si="22"/>
      </c>
      <c r="J61" s="69" t="str">
        <f t="shared" si="23"/>
        <v>-</v>
      </c>
      <c r="K61" s="69" t="str">
        <f t="shared" si="24"/>
        <v>-</v>
      </c>
      <c r="L61" s="92"/>
      <c r="M61" s="2"/>
      <c r="N61" s="50" t="str">
        <f t="shared" si="11"/>
        <v> Y</v>
      </c>
      <c r="O61" s="50" t="str">
        <f t="shared" si="12"/>
        <v>-</v>
      </c>
      <c r="P61" s="2"/>
      <c r="Q61" s="50">
        <f t="shared" si="13"/>
        <v>0</v>
      </c>
      <c r="R61" s="51">
        <f t="shared" si="14"/>
        <v>0</v>
      </c>
      <c r="S61" s="51"/>
      <c r="T61" s="51">
        <f t="shared" si="15"/>
        <v>0</v>
      </c>
      <c r="U61" s="50">
        <f t="shared" si="16"/>
        <v>0</v>
      </c>
      <c r="V61" s="50">
        <f t="shared" si="17"/>
        <v>0</v>
      </c>
      <c r="W61" s="50">
        <f t="shared" si="18"/>
        <v>0</v>
      </c>
      <c r="X61" s="50">
        <f t="shared" si="19"/>
        <v>0</v>
      </c>
      <c r="Y61" s="50">
        <f t="shared" si="20"/>
        <v>0</v>
      </c>
      <c r="Z61" s="51">
        <f t="shared" si="0"/>
        <v>0</v>
      </c>
      <c r="AA61" s="51">
        <f t="shared" si="1"/>
        <v>0</v>
      </c>
      <c r="AB61" s="51">
        <f t="shared" si="2"/>
        <v>0</v>
      </c>
      <c r="AC61" s="51">
        <f t="shared" si="3"/>
        <v>0</v>
      </c>
      <c r="AD61" s="51">
        <f t="shared" si="4"/>
        <v>0</v>
      </c>
      <c r="AE61" s="51">
        <f t="shared" si="5"/>
        <v>0</v>
      </c>
      <c r="AF61" s="51">
        <f t="shared" si="6"/>
        <v>0</v>
      </c>
      <c r="AG61" s="50">
        <f t="shared" si="7"/>
        <v>0</v>
      </c>
      <c r="AH61" s="78">
        <v>125</v>
      </c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ht="12.75" customHeight="1">
      <c r="A62" s="67" t="s">
        <v>79</v>
      </c>
      <c r="B62" s="61"/>
      <c r="C62" s="61"/>
      <c r="D62" s="79"/>
      <c r="E62" s="80"/>
      <c r="F62" s="81"/>
      <c r="G62" s="81"/>
      <c r="H62" s="68">
        <f t="shared" si="21"/>
      </c>
      <c r="I62" s="69">
        <f t="shared" si="22"/>
      </c>
      <c r="J62" s="69" t="str">
        <f t="shared" si="23"/>
        <v>-</v>
      </c>
      <c r="K62" s="69" t="str">
        <f t="shared" si="24"/>
        <v>-</v>
      </c>
      <c r="L62" s="92"/>
      <c r="M62" s="3"/>
      <c r="N62" s="50" t="str">
        <f t="shared" si="11"/>
        <v> Z</v>
      </c>
      <c r="O62" s="50" t="str">
        <f t="shared" si="12"/>
        <v>-</v>
      </c>
      <c r="P62" s="3"/>
      <c r="Q62" s="50">
        <f t="shared" si="13"/>
        <v>0</v>
      </c>
      <c r="R62" s="51">
        <f t="shared" si="14"/>
        <v>0</v>
      </c>
      <c r="S62" s="51"/>
      <c r="T62" s="51">
        <f t="shared" si="15"/>
        <v>0</v>
      </c>
      <c r="U62" s="50">
        <f t="shared" si="16"/>
        <v>0</v>
      </c>
      <c r="V62" s="50">
        <f t="shared" si="17"/>
        <v>0</v>
      </c>
      <c r="W62" s="50">
        <f t="shared" si="18"/>
        <v>0</v>
      </c>
      <c r="X62" s="50">
        <f t="shared" si="19"/>
        <v>0</v>
      </c>
      <c r="Y62" s="50">
        <f t="shared" si="20"/>
        <v>0</v>
      </c>
      <c r="Z62" s="51">
        <f t="shared" si="0"/>
        <v>0</v>
      </c>
      <c r="AA62" s="51">
        <f t="shared" si="1"/>
        <v>0</v>
      </c>
      <c r="AB62" s="51">
        <f t="shared" si="2"/>
        <v>0</v>
      </c>
      <c r="AC62" s="51">
        <f t="shared" si="3"/>
        <v>0</v>
      </c>
      <c r="AD62" s="51">
        <f t="shared" si="4"/>
        <v>0</v>
      </c>
      <c r="AE62" s="51">
        <f t="shared" si="5"/>
        <v>0</v>
      </c>
      <c r="AF62" s="51">
        <f t="shared" si="6"/>
        <v>0</v>
      </c>
      <c r="AG62" s="50">
        <f t="shared" si="7"/>
        <v>0</v>
      </c>
      <c r="AH62" s="78">
        <v>130</v>
      </c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ht="12.75" customHeight="1">
      <c r="A63" s="67" t="s">
        <v>4</v>
      </c>
      <c r="B63" s="61"/>
      <c r="C63" s="61"/>
      <c r="D63" s="79"/>
      <c r="E63" s="80"/>
      <c r="F63" s="81"/>
      <c r="G63" s="81"/>
      <c r="H63" s="68">
        <f t="shared" si="21"/>
      </c>
      <c r="I63" s="69">
        <f t="shared" si="22"/>
      </c>
      <c r="J63" s="69" t="str">
        <f t="shared" si="23"/>
        <v>-</v>
      </c>
      <c r="K63" s="69" t="str">
        <f t="shared" si="24"/>
        <v>-</v>
      </c>
      <c r="L63" s="92"/>
      <c r="M63" s="3"/>
      <c r="N63" s="50" t="str">
        <f t="shared" si="11"/>
        <v>AA</v>
      </c>
      <c r="O63" s="50" t="str">
        <f t="shared" si="12"/>
        <v>-</v>
      </c>
      <c r="P63" s="3"/>
      <c r="Q63" s="50">
        <f t="shared" si="13"/>
        <v>0</v>
      </c>
      <c r="R63" s="51">
        <f t="shared" si="14"/>
        <v>0</v>
      </c>
      <c r="S63" s="51"/>
      <c r="T63" s="51">
        <f t="shared" si="15"/>
        <v>0</v>
      </c>
      <c r="U63" s="50">
        <f t="shared" si="16"/>
        <v>0</v>
      </c>
      <c r="V63" s="50">
        <f t="shared" si="17"/>
        <v>0</v>
      </c>
      <c r="W63" s="50">
        <f t="shared" si="18"/>
        <v>0</v>
      </c>
      <c r="X63" s="50">
        <f t="shared" si="19"/>
        <v>0</v>
      </c>
      <c r="Y63" s="50">
        <f t="shared" si="20"/>
        <v>0</v>
      </c>
      <c r="Z63" s="51">
        <f t="shared" si="0"/>
        <v>0</v>
      </c>
      <c r="AA63" s="51">
        <f t="shared" si="1"/>
        <v>0</v>
      </c>
      <c r="AB63" s="51">
        <f t="shared" si="2"/>
        <v>0</v>
      </c>
      <c r="AC63" s="51">
        <f t="shared" si="3"/>
        <v>0</v>
      </c>
      <c r="AD63" s="51">
        <f t="shared" si="4"/>
        <v>0</v>
      </c>
      <c r="AE63" s="51">
        <f t="shared" si="5"/>
        <v>0</v>
      </c>
      <c r="AF63" s="51">
        <f t="shared" si="6"/>
        <v>0</v>
      </c>
      <c r="AG63" s="50">
        <f t="shared" si="7"/>
        <v>0</v>
      </c>
      <c r="AH63" s="78">
        <v>135</v>
      </c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ht="12.75" customHeight="1">
      <c r="A64" s="67" t="s">
        <v>6</v>
      </c>
      <c r="B64" s="61"/>
      <c r="C64" s="61"/>
      <c r="D64" s="79"/>
      <c r="E64" s="80"/>
      <c r="F64" s="81"/>
      <c r="G64" s="81"/>
      <c r="H64" s="68">
        <f t="shared" si="21"/>
      </c>
      <c r="I64" s="69">
        <f t="shared" si="22"/>
      </c>
      <c r="J64" s="69" t="str">
        <f t="shared" si="23"/>
        <v>-</v>
      </c>
      <c r="K64" s="69" t="str">
        <f t="shared" si="24"/>
        <v>-</v>
      </c>
      <c r="L64" s="92"/>
      <c r="M64" s="3"/>
      <c r="N64" s="50" t="str">
        <f t="shared" si="11"/>
        <v>AB</v>
      </c>
      <c r="O64" s="50" t="str">
        <f t="shared" si="12"/>
        <v>-</v>
      </c>
      <c r="P64" s="3"/>
      <c r="Q64" s="50">
        <f t="shared" si="13"/>
        <v>0</v>
      </c>
      <c r="R64" s="51">
        <f t="shared" si="14"/>
        <v>0</v>
      </c>
      <c r="S64" s="51"/>
      <c r="T64" s="51">
        <f t="shared" si="15"/>
        <v>0</v>
      </c>
      <c r="U64" s="50">
        <f t="shared" si="16"/>
        <v>0</v>
      </c>
      <c r="V64" s="50">
        <f t="shared" si="17"/>
        <v>0</v>
      </c>
      <c r="W64" s="50">
        <f t="shared" si="18"/>
        <v>0</v>
      </c>
      <c r="X64" s="50">
        <f t="shared" si="19"/>
        <v>0</v>
      </c>
      <c r="Y64" s="50">
        <f t="shared" si="20"/>
        <v>0</v>
      </c>
      <c r="Z64" s="51">
        <f t="shared" si="0"/>
        <v>0</v>
      </c>
      <c r="AA64" s="51">
        <f t="shared" si="1"/>
        <v>0</v>
      </c>
      <c r="AB64" s="51">
        <f t="shared" si="2"/>
        <v>0</v>
      </c>
      <c r="AC64" s="51">
        <f t="shared" si="3"/>
        <v>0</v>
      </c>
      <c r="AD64" s="51">
        <f t="shared" si="4"/>
        <v>0</v>
      </c>
      <c r="AE64" s="51">
        <f t="shared" si="5"/>
        <v>0</v>
      </c>
      <c r="AF64" s="51">
        <f t="shared" si="6"/>
        <v>0</v>
      </c>
      <c r="AG64" s="50">
        <f t="shared" si="7"/>
        <v>0</v>
      </c>
      <c r="AH64" s="78">
        <v>140</v>
      </c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ht="12.75" customHeight="1">
      <c r="A65" s="67" t="s">
        <v>7</v>
      </c>
      <c r="B65" s="61"/>
      <c r="C65" s="61"/>
      <c r="D65" s="79"/>
      <c r="E65" s="80"/>
      <c r="F65" s="81"/>
      <c r="G65" s="81"/>
      <c r="H65" s="68">
        <f t="shared" si="21"/>
      </c>
      <c r="I65" s="69">
        <f t="shared" si="22"/>
      </c>
      <c r="J65" s="69" t="str">
        <f t="shared" si="23"/>
        <v>-</v>
      </c>
      <c r="K65" s="69" t="str">
        <f t="shared" si="24"/>
        <v>-</v>
      </c>
      <c r="L65" s="92"/>
      <c r="M65" s="2"/>
      <c r="N65" s="50" t="str">
        <f t="shared" si="11"/>
        <v>AC</v>
      </c>
      <c r="O65" s="50" t="str">
        <f t="shared" si="12"/>
        <v>-</v>
      </c>
      <c r="P65" s="2"/>
      <c r="Q65" s="50">
        <f t="shared" si="13"/>
        <v>0</v>
      </c>
      <c r="R65" s="51">
        <f t="shared" si="14"/>
        <v>0</v>
      </c>
      <c r="S65" s="51"/>
      <c r="T65" s="51">
        <f t="shared" si="15"/>
        <v>0</v>
      </c>
      <c r="U65" s="50">
        <f t="shared" si="16"/>
        <v>0</v>
      </c>
      <c r="V65" s="50">
        <f t="shared" si="17"/>
        <v>0</v>
      </c>
      <c r="W65" s="50">
        <f t="shared" si="18"/>
        <v>0</v>
      </c>
      <c r="X65" s="50">
        <f t="shared" si="19"/>
        <v>0</v>
      </c>
      <c r="Y65" s="50">
        <f t="shared" si="20"/>
        <v>0</v>
      </c>
      <c r="Z65" s="51">
        <f t="shared" si="0"/>
        <v>0</v>
      </c>
      <c r="AA65" s="51">
        <f t="shared" si="1"/>
        <v>0</v>
      </c>
      <c r="AB65" s="51">
        <f t="shared" si="2"/>
        <v>0</v>
      </c>
      <c r="AC65" s="51">
        <f t="shared" si="3"/>
        <v>0</v>
      </c>
      <c r="AD65" s="51">
        <f t="shared" si="4"/>
        <v>0</v>
      </c>
      <c r="AE65" s="51">
        <f t="shared" si="5"/>
        <v>0</v>
      </c>
      <c r="AF65" s="51">
        <f t="shared" si="6"/>
        <v>0</v>
      </c>
      <c r="AG65" s="50">
        <f t="shared" si="7"/>
        <v>0</v>
      </c>
      <c r="AH65" s="78">
        <v>145</v>
      </c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ht="12.75" customHeight="1">
      <c r="A66" s="67" t="s">
        <v>8</v>
      </c>
      <c r="B66" s="61"/>
      <c r="C66" s="61"/>
      <c r="D66" s="79"/>
      <c r="E66" s="80"/>
      <c r="F66" s="81"/>
      <c r="G66" s="81"/>
      <c r="H66" s="68">
        <f t="shared" si="21"/>
      </c>
      <c r="I66" s="69">
        <f t="shared" si="22"/>
      </c>
      <c r="J66" s="69" t="str">
        <f t="shared" si="23"/>
        <v>-</v>
      </c>
      <c r="K66" s="69" t="str">
        <f t="shared" si="24"/>
        <v>-</v>
      </c>
      <c r="L66" s="92"/>
      <c r="M66" s="3"/>
      <c r="N66" s="50" t="str">
        <f t="shared" si="11"/>
        <v>AD</v>
      </c>
      <c r="O66" s="50" t="str">
        <f t="shared" si="12"/>
        <v>-</v>
      </c>
      <c r="P66" s="3"/>
      <c r="Q66" s="50">
        <f t="shared" si="13"/>
        <v>0</v>
      </c>
      <c r="R66" s="51">
        <f t="shared" si="14"/>
        <v>0</v>
      </c>
      <c r="S66" s="51"/>
      <c r="T66" s="51">
        <f t="shared" si="15"/>
        <v>0</v>
      </c>
      <c r="U66" s="50">
        <f t="shared" si="16"/>
        <v>0</v>
      </c>
      <c r="V66" s="50">
        <f t="shared" si="17"/>
        <v>0</v>
      </c>
      <c r="W66" s="50">
        <f t="shared" si="18"/>
        <v>0</v>
      </c>
      <c r="X66" s="50">
        <f t="shared" si="19"/>
        <v>0</v>
      </c>
      <c r="Y66" s="50">
        <f t="shared" si="20"/>
        <v>0</v>
      </c>
      <c r="Z66" s="51">
        <f t="shared" si="0"/>
        <v>0</v>
      </c>
      <c r="AA66" s="51">
        <f t="shared" si="1"/>
        <v>0</v>
      </c>
      <c r="AB66" s="51">
        <f t="shared" si="2"/>
        <v>0</v>
      </c>
      <c r="AC66" s="51">
        <f t="shared" si="3"/>
        <v>0</v>
      </c>
      <c r="AD66" s="51">
        <f t="shared" si="4"/>
        <v>0</v>
      </c>
      <c r="AE66" s="51">
        <f t="shared" si="5"/>
        <v>0</v>
      </c>
      <c r="AF66" s="51">
        <f t="shared" si="6"/>
        <v>0</v>
      </c>
      <c r="AG66" s="50">
        <f t="shared" si="7"/>
        <v>0</v>
      </c>
      <c r="AH66" s="78">
        <v>150</v>
      </c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ht="12.75" customHeight="1">
      <c r="A67" s="67" t="s">
        <v>9</v>
      </c>
      <c r="B67" s="61"/>
      <c r="C67" s="61"/>
      <c r="D67" s="79"/>
      <c r="E67" s="80"/>
      <c r="F67" s="81"/>
      <c r="G67" s="81"/>
      <c r="H67" s="68">
        <f t="shared" si="21"/>
      </c>
      <c r="I67" s="69">
        <f t="shared" si="22"/>
      </c>
      <c r="J67" s="69" t="str">
        <f t="shared" si="23"/>
        <v>-</v>
      </c>
      <c r="K67" s="69" t="str">
        <f t="shared" si="24"/>
        <v>-</v>
      </c>
      <c r="L67" s="92"/>
      <c r="M67" s="2"/>
      <c r="N67" s="50" t="str">
        <f t="shared" si="11"/>
        <v>AE</v>
      </c>
      <c r="O67" s="50" t="str">
        <f t="shared" si="12"/>
        <v>-</v>
      </c>
      <c r="P67" s="2"/>
      <c r="Q67" s="50">
        <f t="shared" si="13"/>
        <v>0</v>
      </c>
      <c r="R67" s="51">
        <f t="shared" si="14"/>
        <v>0</v>
      </c>
      <c r="S67" s="51"/>
      <c r="T67" s="51">
        <f t="shared" si="15"/>
        <v>0</v>
      </c>
      <c r="U67" s="50">
        <f t="shared" si="16"/>
        <v>0</v>
      </c>
      <c r="V67" s="50">
        <f t="shared" si="17"/>
        <v>0</v>
      </c>
      <c r="W67" s="50">
        <f t="shared" si="18"/>
        <v>0</v>
      </c>
      <c r="X67" s="50">
        <f t="shared" si="19"/>
        <v>0</v>
      </c>
      <c r="Y67" s="50">
        <f t="shared" si="20"/>
        <v>0</v>
      </c>
      <c r="Z67" s="51">
        <f t="shared" si="0"/>
        <v>0</v>
      </c>
      <c r="AA67" s="51">
        <f t="shared" si="1"/>
        <v>0</v>
      </c>
      <c r="AB67" s="51">
        <f t="shared" si="2"/>
        <v>0</v>
      </c>
      <c r="AC67" s="51">
        <f t="shared" si="3"/>
        <v>0</v>
      </c>
      <c r="AD67" s="51">
        <f t="shared" si="4"/>
        <v>0</v>
      </c>
      <c r="AE67" s="51">
        <f t="shared" si="5"/>
        <v>0</v>
      </c>
      <c r="AF67" s="51">
        <f t="shared" si="6"/>
        <v>0</v>
      </c>
      <c r="AG67" s="50">
        <f t="shared" si="7"/>
        <v>0</v>
      </c>
      <c r="AH67" s="78">
        <v>155</v>
      </c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ht="12.75" customHeight="1">
      <c r="A68" s="67" t="s">
        <v>10</v>
      </c>
      <c r="B68" s="61"/>
      <c r="C68" s="61"/>
      <c r="D68" s="79"/>
      <c r="E68" s="80"/>
      <c r="F68" s="81"/>
      <c r="G68" s="81"/>
      <c r="H68" s="68">
        <f t="shared" si="21"/>
      </c>
      <c r="I68" s="69">
        <f t="shared" si="22"/>
      </c>
      <c r="J68" s="69" t="str">
        <f t="shared" si="23"/>
        <v>-</v>
      </c>
      <c r="K68" s="69" t="str">
        <f t="shared" si="24"/>
        <v>-</v>
      </c>
      <c r="L68" s="92"/>
      <c r="M68" s="3"/>
      <c r="N68" s="50" t="str">
        <f t="shared" si="11"/>
        <v>AF</v>
      </c>
      <c r="O68" s="50" t="str">
        <f t="shared" si="12"/>
        <v>-</v>
      </c>
      <c r="P68" s="3"/>
      <c r="Q68" s="50">
        <f t="shared" si="13"/>
        <v>0</v>
      </c>
      <c r="R68" s="51">
        <f t="shared" si="14"/>
        <v>0</v>
      </c>
      <c r="S68" s="51"/>
      <c r="T68" s="51">
        <f t="shared" si="15"/>
        <v>0</v>
      </c>
      <c r="U68" s="50">
        <f t="shared" si="16"/>
        <v>0</v>
      </c>
      <c r="V68" s="50">
        <f t="shared" si="17"/>
        <v>0</v>
      </c>
      <c r="W68" s="50">
        <f t="shared" si="18"/>
        <v>0</v>
      </c>
      <c r="X68" s="50">
        <f t="shared" si="19"/>
        <v>0</v>
      </c>
      <c r="Y68" s="50">
        <f t="shared" si="20"/>
        <v>0</v>
      </c>
      <c r="Z68" s="51">
        <f t="shared" si="0"/>
        <v>0</v>
      </c>
      <c r="AA68" s="51">
        <f t="shared" si="1"/>
        <v>0</v>
      </c>
      <c r="AB68" s="51">
        <f t="shared" si="2"/>
        <v>0</v>
      </c>
      <c r="AC68" s="51">
        <f t="shared" si="3"/>
        <v>0</v>
      </c>
      <c r="AD68" s="51">
        <f t="shared" si="4"/>
        <v>0</v>
      </c>
      <c r="AE68" s="51">
        <f t="shared" si="5"/>
        <v>0</v>
      </c>
      <c r="AF68" s="51">
        <f t="shared" si="6"/>
        <v>0</v>
      </c>
      <c r="AG68" s="50">
        <f t="shared" si="7"/>
        <v>0</v>
      </c>
      <c r="AH68" s="78">
        <v>160</v>
      </c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ht="12.75" customHeight="1">
      <c r="A69" s="67" t="s">
        <v>11</v>
      </c>
      <c r="B69" s="61"/>
      <c r="C69" s="61"/>
      <c r="D69" s="79"/>
      <c r="E69" s="80"/>
      <c r="F69" s="81"/>
      <c r="G69" s="81"/>
      <c r="H69" s="68">
        <f t="shared" si="21"/>
      </c>
      <c r="I69" s="69">
        <f t="shared" si="22"/>
      </c>
      <c r="J69" s="69" t="str">
        <f t="shared" si="23"/>
        <v>-</v>
      </c>
      <c r="K69" s="69" t="str">
        <f t="shared" si="24"/>
        <v>-</v>
      </c>
      <c r="L69" s="92"/>
      <c r="M69" s="2"/>
      <c r="N69" s="50" t="str">
        <f t="shared" si="11"/>
        <v>AG</v>
      </c>
      <c r="O69" s="50" t="str">
        <f t="shared" si="12"/>
        <v>-</v>
      </c>
      <c r="P69" s="2"/>
      <c r="Q69" s="50">
        <f t="shared" si="13"/>
        <v>0</v>
      </c>
      <c r="R69" s="51">
        <f t="shared" si="14"/>
        <v>0</v>
      </c>
      <c r="S69" s="51"/>
      <c r="T69" s="51">
        <f t="shared" si="15"/>
        <v>0</v>
      </c>
      <c r="U69" s="50">
        <f t="shared" si="16"/>
        <v>0</v>
      </c>
      <c r="V69" s="50">
        <f t="shared" si="17"/>
        <v>0</v>
      </c>
      <c r="W69" s="50">
        <f t="shared" si="18"/>
        <v>0</v>
      </c>
      <c r="X69" s="50">
        <f t="shared" si="19"/>
        <v>0</v>
      </c>
      <c r="Y69" s="50">
        <f t="shared" si="20"/>
        <v>0</v>
      </c>
      <c r="Z69" s="51">
        <f t="shared" si="0"/>
        <v>0</v>
      </c>
      <c r="AA69" s="51">
        <f t="shared" si="1"/>
        <v>0</v>
      </c>
      <c r="AB69" s="51">
        <f t="shared" si="2"/>
        <v>0</v>
      </c>
      <c r="AC69" s="51">
        <f t="shared" si="3"/>
        <v>0</v>
      </c>
      <c r="AD69" s="51">
        <f t="shared" si="4"/>
        <v>0</v>
      </c>
      <c r="AE69" s="51">
        <f t="shared" si="5"/>
        <v>0</v>
      </c>
      <c r="AF69" s="51">
        <f t="shared" si="6"/>
        <v>0</v>
      </c>
      <c r="AG69" s="50">
        <f t="shared" si="7"/>
        <v>0</v>
      </c>
      <c r="AH69" s="78">
        <v>165</v>
      </c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ht="12.75" customHeight="1">
      <c r="A70" s="67" t="s">
        <v>12</v>
      </c>
      <c r="B70" s="61"/>
      <c r="C70" s="61"/>
      <c r="D70" s="79"/>
      <c r="E70" s="80"/>
      <c r="F70" s="81"/>
      <c r="G70" s="81"/>
      <c r="H70" s="68">
        <f t="shared" si="21"/>
      </c>
      <c r="I70" s="69">
        <f t="shared" si="22"/>
      </c>
      <c r="J70" s="69" t="str">
        <f t="shared" si="23"/>
        <v>-</v>
      </c>
      <c r="K70" s="69" t="str">
        <f t="shared" si="24"/>
        <v>-</v>
      </c>
      <c r="L70" s="92"/>
      <c r="M70" s="3"/>
      <c r="N70" s="50" t="str">
        <f t="shared" si="11"/>
        <v>AH</v>
      </c>
      <c r="O70" s="50" t="str">
        <f t="shared" si="12"/>
        <v>-</v>
      </c>
      <c r="P70" s="3"/>
      <c r="Q70" s="50">
        <f t="shared" si="13"/>
        <v>0</v>
      </c>
      <c r="R70" s="51">
        <f t="shared" si="14"/>
        <v>0</v>
      </c>
      <c r="S70" s="51"/>
      <c r="T70" s="51">
        <f t="shared" si="15"/>
        <v>0</v>
      </c>
      <c r="U70" s="50">
        <f t="shared" si="16"/>
        <v>0</v>
      </c>
      <c r="V70" s="50">
        <f t="shared" si="17"/>
        <v>0</v>
      </c>
      <c r="W70" s="50">
        <f t="shared" si="18"/>
        <v>0</v>
      </c>
      <c r="X70" s="50">
        <f t="shared" si="19"/>
        <v>0</v>
      </c>
      <c r="Y70" s="50">
        <f t="shared" si="20"/>
        <v>0</v>
      </c>
      <c r="Z70" s="51">
        <f t="shared" si="0"/>
        <v>0</v>
      </c>
      <c r="AA70" s="51">
        <f t="shared" si="1"/>
        <v>0</v>
      </c>
      <c r="AB70" s="51">
        <f t="shared" si="2"/>
        <v>0</v>
      </c>
      <c r="AC70" s="51">
        <f t="shared" si="3"/>
        <v>0</v>
      </c>
      <c r="AD70" s="51">
        <f t="shared" si="4"/>
        <v>0</v>
      </c>
      <c r="AE70" s="51">
        <f t="shared" si="5"/>
        <v>0</v>
      </c>
      <c r="AF70" s="51">
        <f t="shared" si="6"/>
        <v>0</v>
      </c>
      <c r="AG70" s="50">
        <f t="shared" si="7"/>
        <v>0</v>
      </c>
      <c r="AH70" s="78">
        <v>170</v>
      </c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ht="12.75" customHeight="1">
      <c r="A71" s="67" t="s">
        <v>13</v>
      </c>
      <c r="B71" s="61"/>
      <c r="C71" s="61"/>
      <c r="D71" s="79"/>
      <c r="E71" s="80"/>
      <c r="F71" s="81"/>
      <c r="G71" s="81"/>
      <c r="H71" s="68">
        <f t="shared" si="21"/>
      </c>
      <c r="I71" s="69">
        <f t="shared" si="22"/>
      </c>
      <c r="J71" s="69" t="str">
        <f t="shared" si="23"/>
        <v>-</v>
      </c>
      <c r="K71" s="69" t="str">
        <f t="shared" si="24"/>
        <v>-</v>
      </c>
      <c r="L71" s="92"/>
      <c r="M71" s="3"/>
      <c r="N71" s="50" t="str">
        <f t="shared" si="11"/>
        <v>AI</v>
      </c>
      <c r="O71" s="50" t="str">
        <f t="shared" si="12"/>
        <v>-</v>
      </c>
      <c r="P71" s="3"/>
      <c r="Q71" s="50">
        <f t="shared" si="13"/>
        <v>0</v>
      </c>
      <c r="R71" s="51">
        <f t="shared" si="14"/>
        <v>0</v>
      </c>
      <c r="S71" s="51"/>
      <c r="T71" s="51">
        <f t="shared" si="15"/>
        <v>0</v>
      </c>
      <c r="U71" s="50">
        <f t="shared" si="16"/>
        <v>0</v>
      </c>
      <c r="V71" s="50">
        <f t="shared" si="17"/>
        <v>0</v>
      </c>
      <c r="W71" s="50">
        <f t="shared" si="18"/>
        <v>0</v>
      </c>
      <c r="X71" s="50">
        <f t="shared" si="19"/>
        <v>0</v>
      </c>
      <c r="Y71" s="50">
        <f t="shared" si="20"/>
        <v>0</v>
      </c>
      <c r="Z71" s="51">
        <f t="shared" si="0"/>
        <v>0</v>
      </c>
      <c r="AA71" s="51">
        <f t="shared" si="1"/>
        <v>0</v>
      </c>
      <c r="AB71" s="51">
        <f t="shared" si="2"/>
        <v>0</v>
      </c>
      <c r="AC71" s="51">
        <f t="shared" si="3"/>
        <v>0</v>
      </c>
      <c r="AD71" s="51">
        <f t="shared" si="4"/>
        <v>0</v>
      </c>
      <c r="AE71" s="51">
        <f t="shared" si="5"/>
        <v>0</v>
      </c>
      <c r="AF71" s="51">
        <f t="shared" si="6"/>
        <v>0</v>
      </c>
      <c r="AG71" s="50">
        <f t="shared" si="7"/>
        <v>0</v>
      </c>
      <c r="AH71" s="78">
        <v>175</v>
      </c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ht="12.75" customHeight="1">
      <c r="A72" s="67" t="s">
        <v>14</v>
      </c>
      <c r="B72" s="61"/>
      <c r="C72" s="61"/>
      <c r="D72" s="79"/>
      <c r="E72" s="80"/>
      <c r="F72" s="81"/>
      <c r="G72" s="81"/>
      <c r="H72" s="68">
        <f t="shared" si="21"/>
      </c>
      <c r="I72" s="69">
        <f t="shared" si="22"/>
      </c>
      <c r="J72" s="69" t="str">
        <f t="shared" si="23"/>
        <v>-</v>
      </c>
      <c r="K72" s="69" t="str">
        <f t="shared" si="24"/>
        <v>-</v>
      </c>
      <c r="L72" s="92"/>
      <c r="M72" s="3"/>
      <c r="N72" s="50" t="str">
        <f t="shared" si="11"/>
        <v>AJ</v>
      </c>
      <c r="O72" s="50" t="str">
        <f t="shared" si="12"/>
        <v>-</v>
      </c>
      <c r="P72" s="3"/>
      <c r="Q72" s="50">
        <f t="shared" si="13"/>
        <v>0</v>
      </c>
      <c r="R72" s="51">
        <f t="shared" si="14"/>
        <v>0</v>
      </c>
      <c r="S72" s="51"/>
      <c r="T72" s="51">
        <f t="shared" si="15"/>
        <v>0</v>
      </c>
      <c r="U72" s="50">
        <f t="shared" si="16"/>
        <v>0</v>
      </c>
      <c r="V72" s="50">
        <f t="shared" si="17"/>
        <v>0</v>
      </c>
      <c r="W72" s="50">
        <f t="shared" si="18"/>
        <v>0</v>
      </c>
      <c r="X72" s="50">
        <f t="shared" si="19"/>
        <v>0</v>
      </c>
      <c r="Y72" s="50">
        <f t="shared" si="20"/>
        <v>0</v>
      </c>
      <c r="Z72" s="51">
        <f t="shared" si="0"/>
        <v>0</v>
      </c>
      <c r="AA72" s="51">
        <f t="shared" si="1"/>
        <v>0</v>
      </c>
      <c r="AB72" s="51">
        <f t="shared" si="2"/>
        <v>0</v>
      </c>
      <c r="AC72" s="51">
        <f t="shared" si="3"/>
        <v>0</v>
      </c>
      <c r="AD72" s="51">
        <f t="shared" si="4"/>
        <v>0</v>
      </c>
      <c r="AE72" s="51">
        <f t="shared" si="5"/>
        <v>0</v>
      </c>
      <c r="AF72" s="51">
        <f t="shared" si="6"/>
        <v>0</v>
      </c>
      <c r="AG72" s="50">
        <f t="shared" si="7"/>
        <v>0</v>
      </c>
      <c r="AH72" s="78">
        <v>180</v>
      </c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ht="12.75" customHeight="1">
      <c r="A73" s="67" t="s">
        <v>15</v>
      </c>
      <c r="B73" s="61"/>
      <c r="C73" s="61"/>
      <c r="D73" s="79"/>
      <c r="E73" s="80"/>
      <c r="F73" s="81"/>
      <c r="G73" s="81"/>
      <c r="H73" s="68">
        <f t="shared" si="21"/>
      </c>
      <c r="I73" s="69">
        <f t="shared" si="22"/>
      </c>
      <c r="J73" s="69" t="str">
        <f t="shared" si="23"/>
        <v>-</v>
      </c>
      <c r="K73" s="69" t="str">
        <f t="shared" si="24"/>
        <v>-</v>
      </c>
      <c r="L73" s="92"/>
      <c r="M73" s="2"/>
      <c r="N73" s="50" t="str">
        <f t="shared" si="11"/>
        <v>AK</v>
      </c>
      <c r="O73" s="50" t="str">
        <f t="shared" si="12"/>
        <v>-</v>
      </c>
      <c r="P73" s="2"/>
      <c r="Q73" s="50">
        <f t="shared" si="13"/>
        <v>0</v>
      </c>
      <c r="R73" s="51">
        <f t="shared" si="14"/>
        <v>0</v>
      </c>
      <c r="S73" s="51"/>
      <c r="T73" s="51">
        <f t="shared" si="15"/>
        <v>0</v>
      </c>
      <c r="U73" s="50">
        <f t="shared" si="16"/>
        <v>0</v>
      </c>
      <c r="V73" s="50">
        <f t="shared" si="17"/>
        <v>0</v>
      </c>
      <c r="W73" s="50">
        <f t="shared" si="18"/>
        <v>0</v>
      </c>
      <c r="X73" s="50">
        <f t="shared" si="19"/>
        <v>0</v>
      </c>
      <c r="Y73" s="50">
        <f t="shared" si="20"/>
        <v>0</v>
      </c>
      <c r="Z73" s="51">
        <f t="shared" si="0"/>
        <v>0</v>
      </c>
      <c r="AA73" s="51">
        <f t="shared" si="1"/>
        <v>0</v>
      </c>
      <c r="AB73" s="51">
        <f t="shared" si="2"/>
        <v>0</v>
      </c>
      <c r="AC73" s="51">
        <f t="shared" si="3"/>
        <v>0</v>
      </c>
      <c r="AD73" s="51">
        <f t="shared" si="4"/>
        <v>0</v>
      </c>
      <c r="AE73" s="51">
        <f t="shared" si="5"/>
        <v>0</v>
      </c>
      <c r="AF73" s="51">
        <f t="shared" si="6"/>
        <v>0</v>
      </c>
      <c r="AG73" s="50">
        <f t="shared" si="7"/>
        <v>0</v>
      </c>
      <c r="AH73" s="78">
        <v>185</v>
      </c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ht="12.75" customHeight="1">
      <c r="A74" s="67" t="s">
        <v>16</v>
      </c>
      <c r="B74" s="61"/>
      <c r="C74" s="61"/>
      <c r="D74" s="79"/>
      <c r="E74" s="80"/>
      <c r="F74" s="81"/>
      <c r="G74" s="81"/>
      <c r="H74" s="68">
        <f t="shared" si="21"/>
      </c>
      <c r="I74" s="69">
        <f t="shared" si="22"/>
      </c>
      <c r="J74" s="69" t="str">
        <f t="shared" si="23"/>
        <v>-</v>
      </c>
      <c r="K74" s="69" t="str">
        <f t="shared" si="24"/>
        <v>-</v>
      </c>
      <c r="L74" s="92"/>
      <c r="M74" s="3"/>
      <c r="N74" s="50" t="str">
        <f t="shared" si="11"/>
        <v>AL</v>
      </c>
      <c r="O74" s="50" t="str">
        <f t="shared" si="12"/>
        <v>-</v>
      </c>
      <c r="P74" s="3"/>
      <c r="Q74" s="50">
        <f t="shared" si="13"/>
        <v>0</v>
      </c>
      <c r="R74" s="51">
        <f t="shared" si="14"/>
        <v>0</v>
      </c>
      <c r="S74" s="51"/>
      <c r="T74" s="51">
        <f t="shared" si="15"/>
        <v>0</v>
      </c>
      <c r="U74" s="50">
        <f t="shared" si="16"/>
        <v>0</v>
      </c>
      <c r="V74" s="50">
        <f t="shared" si="17"/>
        <v>0</v>
      </c>
      <c r="W74" s="50">
        <f t="shared" si="18"/>
        <v>0</v>
      </c>
      <c r="X74" s="50">
        <f t="shared" si="19"/>
        <v>0</v>
      </c>
      <c r="Y74" s="50">
        <f t="shared" si="20"/>
        <v>0</v>
      </c>
      <c r="Z74" s="51">
        <f t="shared" si="0"/>
        <v>0</v>
      </c>
      <c r="AA74" s="51">
        <f t="shared" si="1"/>
        <v>0</v>
      </c>
      <c r="AB74" s="51">
        <f t="shared" si="2"/>
        <v>0</v>
      </c>
      <c r="AC74" s="51">
        <f t="shared" si="3"/>
        <v>0</v>
      </c>
      <c r="AD74" s="51">
        <f t="shared" si="4"/>
        <v>0</v>
      </c>
      <c r="AE74" s="51">
        <f t="shared" si="5"/>
        <v>0</v>
      </c>
      <c r="AF74" s="51">
        <f t="shared" si="6"/>
        <v>0</v>
      </c>
      <c r="AG74" s="50">
        <f t="shared" si="7"/>
        <v>0</v>
      </c>
      <c r="AH74" s="78">
        <v>190</v>
      </c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ht="12.75" customHeight="1">
      <c r="A75" s="67" t="s">
        <v>17</v>
      </c>
      <c r="B75" s="61"/>
      <c r="C75" s="61"/>
      <c r="D75" s="79"/>
      <c r="E75" s="80"/>
      <c r="F75" s="81"/>
      <c r="G75" s="81"/>
      <c r="H75" s="68">
        <f t="shared" si="21"/>
      </c>
      <c r="I75" s="69">
        <f t="shared" si="22"/>
      </c>
      <c r="J75" s="69" t="str">
        <f t="shared" si="23"/>
        <v>-</v>
      </c>
      <c r="K75" s="69" t="str">
        <f t="shared" si="24"/>
        <v>-</v>
      </c>
      <c r="L75" s="92"/>
      <c r="M75" s="2"/>
      <c r="N75" s="50" t="str">
        <f t="shared" si="11"/>
        <v>AM</v>
      </c>
      <c r="O75" s="50" t="str">
        <f t="shared" si="12"/>
        <v>-</v>
      </c>
      <c r="P75" s="2"/>
      <c r="Q75" s="50">
        <f t="shared" si="13"/>
        <v>0</v>
      </c>
      <c r="R75" s="51">
        <f t="shared" si="14"/>
        <v>0</v>
      </c>
      <c r="S75" s="51"/>
      <c r="T75" s="51">
        <f t="shared" si="15"/>
        <v>0</v>
      </c>
      <c r="U75" s="50">
        <f t="shared" si="16"/>
        <v>0</v>
      </c>
      <c r="V75" s="50">
        <f t="shared" si="17"/>
        <v>0</v>
      </c>
      <c r="W75" s="50">
        <f t="shared" si="18"/>
        <v>0</v>
      </c>
      <c r="X75" s="50">
        <f t="shared" si="19"/>
        <v>0</v>
      </c>
      <c r="Y75" s="50">
        <f t="shared" si="20"/>
        <v>0</v>
      </c>
      <c r="Z75" s="51">
        <f t="shared" si="0"/>
        <v>0</v>
      </c>
      <c r="AA75" s="51">
        <f t="shared" si="1"/>
        <v>0</v>
      </c>
      <c r="AB75" s="51">
        <f t="shared" si="2"/>
        <v>0</v>
      </c>
      <c r="AC75" s="51">
        <f t="shared" si="3"/>
        <v>0</v>
      </c>
      <c r="AD75" s="51">
        <f t="shared" si="4"/>
        <v>0</v>
      </c>
      <c r="AE75" s="51">
        <f t="shared" si="5"/>
        <v>0</v>
      </c>
      <c r="AF75" s="51">
        <f t="shared" si="6"/>
        <v>0</v>
      </c>
      <c r="AG75" s="50">
        <f t="shared" si="7"/>
        <v>0</v>
      </c>
      <c r="AH75" s="78">
        <v>195</v>
      </c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ht="12.75" customHeight="1">
      <c r="A76" s="67" t="s">
        <v>18</v>
      </c>
      <c r="B76" s="61"/>
      <c r="C76" s="61"/>
      <c r="D76" s="79"/>
      <c r="E76" s="80"/>
      <c r="F76" s="81"/>
      <c r="G76" s="81"/>
      <c r="H76" s="68">
        <f t="shared" si="21"/>
      </c>
      <c r="I76" s="69">
        <f t="shared" si="22"/>
      </c>
      <c r="J76" s="69" t="str">
        <f t="shared" si="23"/>
        <v>-</v>
      </c>
      <c r="K76" s="69" t="str">
        <f t="shared" si="24"/>
        <v>-</v>
      </c>
      <c r="L76" s="92"/>
      <c r="M76" s="3"/>
      <c r="N76" s="50" t="str">
        <f t="shared" si="11"/>
        <v>AN</v>
      </c>
      <c r="O76" s="50" t="str">
        <f t="shared" si="12"/>
        <v>-</v>
      </c>
      <c r="P76" s="3"/>
      <c r="Q76" s="50">
        <f t="shared" si="13"/>
        <v>0</v>
      </c>
      <c r="R76" s="51">
        <f t="shared" si="14"/>
        <v>0</v>
      </c>
      <c r="S76" s="51"/>
      <c r="T76" s="51">
        <f t="shared" si="15"/>
        <v>0</v>
      </c>
      <c r="U76" s="50">
        <f t="shared" si="16"/>
        <v>0</v>
      </c>
      <c r="V76" s="50">
        <f t="shared" si="17"/>
        <v>0</v>
      </c>
      <c r="W76" s="50">
        <f t="shared" si="18"/>
        <v>0</v>
      </c>
      <c r="X76" s="50">
        <f t="shared" si="19"/>
        <v>0</v>
      </c>
      <c r="Y76" s="50">
        <f t="shared" si="20"/>
        <v>0</v>
      </c>
      <c r="Z76" s="51">
        <f t="shared" si="0"/>
        <v>0</v>
      </c>
      <c r="AA76" s="51">
        <f t="shared" si="1"/>
        <v>0</v>
      </c>
      <c r="AB76" s="51">
        <f t="shared" si="2"/>
        <v>0</v>
      </c>
      <c r="AC76" s="51">
        <f t="shared" si="3"/>
        <v>0</v>
      </c>
      <c r="AD76" s="51">
        <f t="shared" si="4"/>
        <v>0</v>
      </c>
      <c r="AE76" s="51">
        <f t="shared" si="5"/>
        <v>0</v>
      </c>
      <c r="AF76" s="51">
        <f t="shared" si="6"/>
        <v>0</v>
      </c>
      <c r="AG76" s="50">
        <f t="shared" si="7"/>
        <v>0</v>
      </c>
      <c r="AH76" s="78">
        <v>200</v>
      </c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ht="12.75" customHeight="1">
      <c r="A77" s="67" t="s">
        <v>19</v>
      </c>
      <c r="B77" s="61"/>
      <c r="C77" s="61"/>
      <c r="D77" s="79"/>
      <c r="E77" s="80"/>
      <c r="F77" s="81"/>
      <c r="G77" s="81"/>
      <c r="H77" s="68">
        <f t="shared" si="21"/>
      </c>
      <c r="I77" s="69">
        <f t="shared" si="22"/>
      </c>
      <c r="J77" s="69" t="str">
        <f t="shared" si="23"/>
        <v>-</v>
      </c>
      <c r="K77" s="69" t="str">
        <f t="shared" si="24"/>
        <v>-</v>
      </c>
      <c r="L77" s="92"/>
      <c r="M77" s="2"/>
      <c r="N77" s="50" t="str">
        <f t="shared" si="11"/>
        <v>AO</v>
      </c>
      <c r="O77" s="50" t="str">
        <f t="shared" si="12"/>
        <v>-</v>
      </c>
      <c r="P77" s="2"/>
      <c r="Q77" s="50">
        <f t="shared" si="13"/>
        <v>0</v>
      </c>
      <c r="R77" s="51">
        <f t="shared" si="14"/>
        <v>0</v>
      </c>
      <c r="S77" s="51"/>
      <c r="T77" s="51">
        <f t="shared" si="15"/>
        <v>0</v>
      </c>
      <c r="U77" s="50">
        <f t="shared" si="16"/>
        <v>0</v>
      </c>
      <c r="V77" s="50">
        <f t="shared" si="17"/>
        <v>0</v>
      </c>
      <c r="W77" s="50">
        <f t="shared" si="18"/>
        <v>0</v>
      </c>
      <c r="X77" s="50">
        <f t="shared" si="19"/>
        <v>0</v>
      </c>
      <c r="Y77" s="50">
        <f t="shared" si="20"/>
        <v>0</v>
      </c>
      <c r="Z77" s="51">
        <f t="shared" si="0"/>
        <v>0</v>
      </c>
      <c r="AA77" s="51">
        <f t="shared" si="1"/>
        <v>0</v>
      </c>
      <c r="AB77" s="51">
        <f t="shared" si="2"/>
        <v>0</v>
      </c>
      <c r="AC77" s="51">
        <f t="shared" si="3"/>
        <v>0</v>
      </c>
      <c r="AD77" s="51">
        <f t="shared" si="4"/>
        <v>0</v>
      </c>
      <c r="AE77" s="51">
        <f t="shared" si="5"/>
        <v>0</v>
      </c>
      <c r="AF77" s="51">
        <f t="shared" si="6"/>
        <v>0</v>
      </c>
      <c r="AG77" s="50">
        <f t="shared" si="7"/>
        <v>0</v>
      </c>
      <c r="AH77" s="78">
        <v>205</v>
      </c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ht="12.75" customHeight="1">
      <c r="A78" s="67" t="s">
        <v>20</v>
      </c>
      <c r="B78" s="61"/>
      <c r="C78" s="61"/>
      <c r="D78" s="79"/>
      <c r="E78" s="80"/>
      <c r="F78" s="81"/>
      <c r="G78" s="81"/>
      <c r="H78" s="68">
        <f t="shared" si="21"/>
      </c>
      <c r="I78" s="69">
        <f t="shared" si="22"/>
      </c>
      <c r="J78" s="69" t="str">
        <f t="shared" si="23"/>
        <v>-</v>
      </c>
      <c r="K78" s="69" t="str">
        <f t="shared" si="24"/>
        <v>-</v>
      </c>
      <c r="L78" s="92"/>
      <c r="M78" s="3"/>
      <c r="N78" s="50" t="str">
        <f t="shared" si="11"/>
        <v>AP</v>
      </c>
      <c r="O78" s="50" t="str">
        <f t="shared" si="12"/>
        <v>-</v>
      </c>
      <c r="P78" s="3"/>
      <c r="Q78" s="50">
        <f t="shared" si="13"/>
        <v>0</v>
      </c>
      <c r="R78" s="51">
        <f t="shared" si="14"/>
        <v>0</v>
      </c>
      <c r="S78" s="51"/>
      <c r="T78" s="51">
        <f t="shared" si="15"/>
        <v>0</v>
      </c>
      <c r="U78" s="50">
        <f t="shared" si="16"/>
        <v>0</v>
      </c>
      <c r="V78" s="50">
        <f t="shared" si="17"/>
        <v>0</v>
      </c>
      <c r="W78" s="50">
        <f t="shared" si="18"/>
        <v>0</v>
      </c>
      <c r="X78" s="50">
        <f t="shared" si="19"/>
        <v>0</v>
      </c>
      <c r="Y78" s="50">
        <f t="shared" si="20"/>
        <v>0</v>
      </c>
      <c r="Z78" s="51">
        <f t="shared" si="0"/>
        <v>0</v>
      </c>
      <c r="AA78" s="51">
        <f t="shared" si="1"/>
        <v>0</v>
      </c>
      <c r="AB78" s="51">
        <f t="shared" si="2"/>
        <v>0</v>
      </c>
      <c r="AC78" s="51">
        <f t="shared" si="3"/>
        <v>0</v>
      </c>
      <c r="AD78" s="51">
        <f t="shared" si="4"/>
        <v>0</v>
      </c>
      <c r="AE78" s="51">
        <f t="shared" si="5"/>
        <v>0</v>
      </c>
      <c r="AF78" s="51">
        <f t="shared" si="6"/>
        <v>0</v>
      </c>
      <c r="AG78" s="50">
        <f t="shared" si="7"/>
        <v>0</v>
      </c>
      <c r="AH78" s="78">
        <v>210</v>
      </c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ht="12.75" customHeight="1">
      <c r="A79" s="67" t="s">
        <v>21</v>
      </c>
      <c r="B79" s="61"/>
      <c r="C79" s="61"/>
      <c r="D79" s="79"/>
      <c r="E79" s="80"/>
      <c r="F79" s="81"/>
      <c r="G79" s="81"/>
      <c r="H79" s="68">
        <f t="shared" si="21"/>
      </c>
      <c r="I79" s="69">
        <f t="shared" si="22"/>
      </c>
      <c r="J79" s="69" t="str">
        <f t="shared" si="23"/>
        <v>-</v>
      </c>
      <c r="K79" s="69" t="str">
        <f t="shared" si="24"/>
        <v>-</v>
      </c>
      <c r="L79" s="92"/>
      <c r="M79" s="3"/>
      <c r="N79" s="50" t="str">
        <f t="shared" si="11"/>
        <v>AQ</v>
      </c>
      <c r="O79" s="50" t="str">
        <f t="shared" si="12"/>
        <v>-</v>
      </c>
      <c r="P79" s="3"/>
      <c r="Q79" s="50">
        <f t="shared" si="13"/>
        <v>0</v>
      </c>
      <c r="R79" s="51">
        <f t="shared" si="14"/>
        <v>0</v>
      </c>
      <c r="S79" s="51"/>
      <c r="T79" s="51">
        <f t="shared" si="15"/>
        <v>0</v>
      </c>
      <c r="U79" s="50">
        <f t="shared" si="16"/>
        <v>0</v>
      </c>
      <c r="V79" s="50">
        <f t="shared" si="17"/>
        <v>0</v>
      </c>
      <c r="W79" s="50">
        <f t="shared" si="18"/>
        <v>0</v>
      </c>
      <c r="X79" s="50">
        <f t="shared" si="19"/>
        <v>0</v>
      </c>
      <c r="Y79" s="50">
        <f t="shared" si="20"/>
        <v>0</v>
      </c>
      <c r="Z79" s="51">
        <f t="shared" si="0"/>
        <v>0</v>
      </c>
      <c r="AA79" s="51">
        <f t="shared" si="1"/>
        <v>0</v>
      </c>
      <c r="AB79" s="51">
        <f t="shared" si="2"/>
        <v>0</v>
      </c>
      <c r="AC79" s="51">
        <f t="shared" si="3"/>
        <v>0</v>
      </c>
      <c r="AD79" s="51">
        <f t="shared" si="4"/>
        <v>0</v>
      </c>
      <c r="AE79" s="51">
        <f t="shared" si="5"/>
        <v>0</v>
      </c>
      <c r="AF79" s="51">
        <f t="shared" si="6"/>
        <v>0</v>
      </c>
      <c r="AG79" s="50">
        <f t="shared" si="7"/>
        <v>0</v>
      </c>
      <c r="AH79" s="78">
        <v>215</v>
      </c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ht="12.75" customHeight="1">
      <c r="A80" s="67" t="s">
        <v>22</v>
      </c>
      <c r="B80" s="61"/>
      <c r="C80" s="61"/>
      <c r="D80" s="79"/>
      <c r="E80" s="80"/>
      <c r="F80" s="81"/>
      <c r="G80" s="81"/>
      <c r="H80" s="68">
        <f t="shared" si="21"/>
      </c>
      <c r="I80" s="69">
        <f t="shared" si="22"/>
      </c>
      <c r="J80" s="69" t="str">
        <f t="shared" si="23"/>
        <v>-</v>
      </c>
      <c r="K80" s="69" t="str">
        <f t="shared" si="24"/>
        <v>-</v>
      </c>
      <c r="L80" s="92"/>
      <c r="M80" s="3"/>
      <c r="N80" s="50" t="str">
        <f t="shared" si="11"/>
        <v>AR</v>
      </c>
      <c r="O80" s="50" t="str">
        <f t="shared" si="12"/>
        <v>-</v>
      </c>
      <c r="P80" s="3"/>
      <c r="Q80" s="50">
        <f t="shared" si="13"/>
        <v>0</v>
      </c>
      <c r="R80" s="51">
        <f t="shared" si="14"/>
        <v>0</v>
      </c>
      <c r="S80" s="51"/>
      <c r="T80" s="51">
        <f t="shared" si="15"/>
        <v>0</v>
      </c>
      <c r="U80" s="50">
        <f t="shared" si="16"/>
        <v>0</v>
      </c>
      <c r="V80" s="50">
        <f t="shared" si="17"/>
        <v>0</v>
      </c>
      <c r="W80" s="50">
        <f t="shared" si="18"/>
        <v>0</v>
      </c>
      <c r="X80" s="50">
        <f t="shared" si="19"/>
        <v>0</v>
      </c>
      <c r="Y80" s="50">
        <f t="shared" si="20"/>
        <v>0</v>
      </c>
      <c r="Z80" s="51">
        <f t="shared" si="0"/>
        <v>0</v>
      </c>
      <c r="AA80" s="51">
        <f t="shared" si="1"/>
        <v>0</v>
      </c>
      <c r="AB80" s="51">
        <f t="shared" si="2"/>
        <v>0</v>
      </c>
      <c r="AC80" s="51">
        <f t="shared" si="3"/>
        <v>0</v>
      </c>
      <c r="AD80" s="51">
        <f t="shared" si="4"/>
        <v>0</v>
      </c>
      <c r="AE80" s="51">
        <f t="shared" si="5"/>
        <v>0</v>
      </c>
      <c r="AF80" s="51">
        <f t="shared" si="6"/>
        <v>0</v>
      </c>
      <c r="AG80" s="50">
        <f t="shared" si="7"/>
        <v>0</v>
      </c>
      <c r="AH80" s="78">
        <v>220</v>
      </c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ht="12.75" customHeight="1">
      <c r="A81" s="67" t="s">
        <v>23</v>
      </c>
      <c r="B81" s="61"/>
      <c r="C81" s="61"/>
      <c r="D81" s="79"/>
      <c r="E81" s="80"/>
      <c r="F81" s="81"/>
      <c r="G81" s="81"/>
      <c r="H81" s="68">
        <f t="shared" si="21"/>
      </c>
      <c r="I81" s="69">
        <f t="shared" si="22"/>
      </c>
      <c r="J81" s="69" t="str">
        <f t="shared" si="23"/>
        <v>-</v>
      </c>
      <c r="K81" s="69" t="str">
        <f t="shared" si="24"/>
        <v>-</v>
      </c>
      <c r="L81" s="92"/>
      <c r="M81" s="2"/>
      <c r="N81" s="50" t="str">
        <f t="shared" si="11"/>
        <v>AS</v>
      </c>
      <c r="O81" s="50" t="str">
        <f t="shared" si="12"/>
        <v>-</v>
      </c>
      <c r="P81" s="2"/>
      <c r="Q81" s="50">
        <f t="shared" si="13"/>
        <v>0</v>
      </c>
      <c r="R81" s="51">
        <f t="shared" si="14"/>
        <v>0</v>
      </c>
      <c r="S81" s="51"/>
      <c r="T81" s="51">
        <f t="shared" si="15"/>
        <v>0</v>
      </c>
      <c r="U81" s="50">
        <f t="shared" si="16"/>
        <v>0</v>
      </c>
      <c r="V81" s="50">
        <f t="shared" si="17"/>
        <v>0</v>
      </c>
      <c r="W81" s="50">
        <f t="shared" si="18"/>
        <v>0</v>
      </c>
      <c r="X81" s="50">
        <f t="shared" si="19"/>
        <v>0</v>
      </c>
      <c r="Y81" s="50">
        <f t="shared" si="20"/>
        <v>0</v>
      </c>
      <c r="Z81" s="51">
        <f t="shared" si="0"/>
        <v>0</v>
      </c>
      <c r="AA81" s="51">
        <f t="shared" si="1"/>
        <v>0</v>
      </c>
      <c r="AB81" s="51">
        <f t="shared" si="2"/>
        <v>0</v>
      </c>
      <c r="AC81" s="51">
        <f t="shared" si="3"/>
        <v>0</v>
      </c>
      <c r="AD81" s="51">
        <f t="shared" si="4"/>
        <v>0</v>
      </c>
      <c r="AE81" s="51">
        <f t="shared" si="5"/>
        <v>0</v>
      </c>
      <c r="AF81" s="51">
        <f t="shared" si="6"/>
        <v>0</v>
      </c>
      <c r="AG81" s="50">
        <f t="shared" si="7"/>
        <v>0</v>
      </c>
      <c r="AH81" s="78">
        <v>225</v>
      </c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ht="12.75" customHeight="1">
      <c r="A82" s="67" t="s">
        <v>24</v>
      </c>
      <c r="B82" s="61"/>
      <c r="C82" s="61"/>
      <c r="D82" s="79"/>
      <c r="E82" s="80"/>
      <c r="F82" s="81"/>
      <c r="G82" s="81"/>
      <c r="H82" s="68">
        <f t="shared" si="21"/>
      </c>
      <c r="I82" s="69">
        <f t="shared" si="22"/>
      </c>
      <c r="J82" s="69" t="str">
        <f t="shared" si="23"/>
        <v>-</v>
      </c>
      <c r="K82" s="69" t="str">
        <f t="shared" si="24"/>
        <v>-</v>
      </c>
      <c r="L82" s="92"/>
      <c r="M82" s="3"/>
      <c r="N82" s="50" t="str">
        <f t="shared" si="11"/>
        <v>AT</v>
      </c>
      <c r="O82" s="50" t="str">
        <f t="shared" si="12"/>
        <v>-</v>
      </c>
      <c r="P82" s="3"/>
      <c r="Q82" s="50">
        <f t="shared" si="13"/>
        <v>0</v>
      </c>
      <c r="R82" s="51">
        <f t="shared" si="14"/>
        <v>0</v>
      </c>
      <c r="S82" s="51"/>
      <c r="T82" s="51">
        <f t="shared" si="15"/>
        <v>0</v>
      </c>
      <c r="U82" s="50">
        <f t="shared" si="16"/>
        <v>0</v>
      </c>
      <c r="V82" s="50">
        <f t="shared" si="17"/>
        <v>0</v>
      </c>
      <c r="W82" s="50">
        <f t="shared" si="18"/>
        <v>0</v>
      </c>
      <c r="X82" s="50">
        <f t="shared" si="19"/>
        <v>0</v>
      </c>
      <c r="Y82" s="50">
        <f t="shared" si="20"/>
        <v>0</v>
      </c>
      <c r="Z82" s="51">
        <f t="shared" si="0"/>
        <v>0</v>
      </c>
      <c r="AA82" s="51">
        <f t="shared" si="1"/>
        <v>0</v>
      </c>
      <c r="AB82" s="51">
        <f t="shared" si="2"/>
        <v>0</v>
      </c>
      <c r="AC82" s="51">
        <f t="shared" si="3"/>
        <v>0</v>
      </c>
      <c r="AD82" s="51">
        <f t="shared" si="4"/>
        <v>0</v>
      </c>
      <c r="AE82" s="51">
        <f t="shared" si="5"/>
        <v>0</v>
      </c>
      <c r="AF82" s="51">
        <f t="shared" si="6"/>
        <v>0</v>
      </c>
      <c r="AG82" s="50">
        <f t="shared" si="7"/>
        <v>0</v>
      </c>
      <c r="AH82" s="78">
        <v>230</v>
      </c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ht="12.75" customHeight="1">
      <c r="A83" s="67" t="s">
        <v>25</v>
      </c>
      <c r="B83" s="61"/>
      <c r="C83" s="61"/>
      <c r="D83" s="79"/>
      <c r="E83" s="80"/>
      <c r="F83" s="81"/>
      <c r="G83" s="81"/>
      <c r="H83" s="68">
        <f t="shared" si="21"/>
      </c>
      <c r="I83" s="69">
        <f t="shared" si="22"/>
      </c>
      <c r="J83" s="69" t="str">
        <f t="shared" si="23"/>
        <v>-</v>
      </c>
      <c r="K83" s="69" t="str">
        <f t="shared" si="24"/>
        <v>-</v>
      </c>
      <c r="L83" s="92"/>
      <c r="M83" s="2"/>
      <c r="N83" s="50" t="str">
        <f t="shared" si="11"/>
        <v>AU</v>
      </c>
      <c r="O83" s="50" t="str">
        <f t="shared" si="12"/>
        <v>-</v>
      </c>
      <c r="P83" s="2"/>
      <c r="Q83" s="50">
        <f t="shared" si="13"/>
        <v>0</v>
      </c>
      <c r="R83" s="51">
        <f t="shared" si="14"/>
        <v>0</v>
      </c>
      <c r="S83" s="51"/>
      <c r="T83" s="51">
        <f t="shared" si="15"/>
        <v>0</v>
      </c>
      <c r="U83" s="50">
        <f t="shared" si="16"/>
        <v>0</v>
      </c>
      <c r="V83" s="50">
        <f t="shared" si="17"/>
        <v>0</v>
      </c>
      <c r="W83" s="50">
        <f t="shared" si="18"/>
        <v>0</v>
      </c>
      <c r="X83" s="50">
        <f t="shared" si="19"/>
        <v>0</v>
      </c>
      <c r="Y83" s="50">
        <f t="shared" si="20"/>
        <v>0</v>
      </c>
      <c r="Z83" s="51">
        <f t="shared" si="0"/>
        <v>0</v>
      </c>
      <c r="AA83" s="51">
        <f t="shared" si="1"/>
        <v>0</v>
      </c>
      <c r="AB83" s="51">
        <f t="shared" si="2"/>
        <v>0</v>
      </c>
      <c r="AC83" s="51">
        <f t="shared" si="3"/>
        <v>0</v>
      </c>
      <c r="AD83" s="51">
        <f t="shared" si="4"/>
        <v>0</v>
      </c>
      <c r="AE83" s="51">
        <f t="shared" si="5"/>
        <v>0</v>
      </c>
      <c r="AF83" s="51">
        <f t="shared" si="6"/>
        <v>0</v>
      </c>
      <c r="AG83" s="50">
        <f t="shared" si="7"/>
        <v>0</v>
      </c>
      <c r="AH83" s="78">
        <v>235</v>
      </c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ht="12.75" customHeight="1">
      <c r="A84" s="67" t="s">
        <v>26</v>
      </c>
      <c r="B84" s="61"/>
      <c r="C84" s="61"/>
      <c r="D84" s="79"/>
      <c r="E84" s="80"/>
      <c r="F84" s="81"/>
      <c r="G84" s="81"/>
      <c r="H84" s="68">
        <f t="shared" si="21"/>
      </c>
      <c r="I84" s="69">
        <f t="shared" si="22"/>
      </c>
      <c r="J84" s="69" t="str">
        <f t="shared" si="23"/>
        <v>-</v>
      </c>
      <c r="K84" s="69" t="str">
        <f t="shared" si="24"/>
        <v>-</v>
      </c>
      <c r="L84" s="92"/>
      <c r="M84" s="3"/>
      <c r="N84" s="50" t="str">
        <f t="shared" si="11"/>
        <v>AV</v>
      </c>
      <c r="O84" s="50" t="str">
        <f t="shared" si="12"/>
        <v>-</v>
      </c>
      <c r="P84" s="3"/>
      <c r="Q84" s="50">
        <f t="shared" si="13"/>
        <v>0</v>
      </c>
      <c r="R84" s="51">
        <f t="shared" si="14"/>
        <v>0</v>
      </c>
      <c r="S84" s="51"/>
      <c r="T84" s="51">
        <f t="shared" si="15"/>
        <v>0</v>
      </c>
      <c r="U84" s="50">
        <f t="shared" si="16"/>
        <v>0</v>
      </c>
      <c r="V84" s="50">
        <f t="shared" si="17"/>
        <v>0</v>
      </c>
      <c r="W84" s="50">
        <f t="shared" si="18"/>
        <v>0</v>
      </c>
      <c r="X84" s="50">
        <f t="shared" si="19"/>
        <v>0</v>
      </c>
      <c r="Y84" s="50">
        <f t="shared" si="20"/>
        <v>0</v>
      </c>
      <c r="Z84" s="51">
        <f t="shared" si="0"/>
        <v>0</v>
      </c>
      <c r="AA84" s="51">
        <f t="shared" si="1"/>
        <v>0</v>
      </c>
      <c r="AB84" s="51">
        <f t="shared" si="2"/>
        <v>0</v>
      </c>
      <c r="AC84" s="51">
        <f t="shared" si="3"/>
        <v>0</v>
      </c>
      <c r="AD84" s="51">
        <f t="shared" si="4"/>
        <v>0</v>
      </c>
      <c r="AE84" s="51">
        <f t="shared" si="5"/>
        <v>0</v>
      </c>
      <c r="AF84" s="51">
        <f t="shared" si="6"/>
        <v>0</v>
      </c>
      <c r="AG84" s="50">
        <f t="shared" si="7"/>
        <v>0</v>
      </c>
      <c r="AH84" s="78">
        <v>240</v>
      </c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1:71" ht="12.75" customHeight="1">
      <c r="A85" s="67" t="s">
        <v>27</v>
      </c>
      <c r="B85" s="61"/>
      <c r="C85" s="61"/>
      <c r="D85" s="79"/>
      <c r="E85" s="80"/>
      <c r="F85" s="81"/>
      <c r="G85" s="81"/>
      <c r="H85" s="68">
        <f t="shared" si="21"/>
      </c>
      <c r="I85" s="69">
        <f t="shared" si="22"/>
      </c>
      <c r="J85" s="69" t="str">
        <f t="shared" si="23"/>
        <v>-</v>
      </c>
      <c r="K85" s="69" t="str">
        <f t="shared" si="24"/>
        <v>-</v>
      </c>
      <c r="L85" s="92"/>
      <c r="M85" s="2"/>
      <c r="N85" s="50" t="str">
        <f t="shared" si="11"/>
        <v>AW</v>
      </c>
      <c r="O85" s="50" t="str">
        <f t="shared" si="12"/>
        <v>-</v>
      </c>
      <c r="P85" s="2"/>
      <c r="Q85" s="50">
        <f t="shared" si="13"/>
        <v>0</v>
      </c>
      <c r="R85" s="51">
        <f t="shared" si="14"/>
        <v>0</v>
      </c>
      <c r="S85" s="51"/>
      <c r="T85" s="51">
        <f t="shared" si="15"/>
        <v>0</v>
      </c>
      <c r="U85" s="50">
        <f t="shared" si="16"/>
        <v>0</v>
      </c>
      <c r="V85" s="50">
        <f t="shared" si="17"/>
        <v>0</v>
      </c>
      <c r="W85" s="50">
        <f t="shared" si="18"/>
        <v>0</v>
      </c>
      <c r="X85" s="50">
        <f t="shared" si="19"/>
        <v>0</v>
      </c>
      <c r="Y85" s="50">
        <f t="shared" si="20"/>
        <v>0</v>
      </c>
      <c r="Z85" s="51">
        <f t="shared" si="0"/>
        <v>0</v>
      </c>
      <c r="AA85" s="51">
        <f t="shared" si="1"/>
        <v>0</v>
      </c>
      <c r="AB85" s="51">
        <f t="shared" si="2"/>
        <v>0</v>
      </c>
      <c r="AC85" s="51">
        <f t="shared" si="3"/>
        <v>0</v>
      </c>
      <c r="AD85" s="51">
        <f t="shared" si="4"/>
        <v>0</v>
      </c>
      <c r="AE85" s="51">
        <f t="shared" si="5"/>
        <v>0</v>
      </c>
      <c r="AF85" s="51">
        <f t="shared" si="6"/>
        <v>0</v>
      </c>
      <c r="AG85" s="50">
        <f t="shared" si="7"/>
        <v>0</v>
      </c>
      <c r="AH85" s="78">
        <v>245</v>
      </c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  <row r="86" spans="1:71" ht="12.75" customHeight="1">
      <c r="A86" s="67" t="s">
        <v>28</v>
      </c>
      <c r="B86" s="61"/>
      <c r="C86" s="61"/>
      <c r="D86" s="79"/>
      <c r="E86" s="80"/>
      <c r="F86" s="81"/>
      <c r="G86" s="81"/>
      <c r="H86" s="68">
        <f t="shared" si="21"/>
      </c>
      <c r="I86" s="69">
        <f t="shared" si="22"/>
      </c>
      <c r="J86" s="69" t="str">
        <f t="shared" si="23"/>
        <v>-</v>
      </c>
      <c r="K86" s="69" t="str">
        <f t="shared" si="24"/>
        <v>-</v>
      </c>
      <c r="L86" s="92"/>
      <c r="M86" s="2"/>
      <c r="N86" s="50" t="str">
        <f t="shared" si="11"/>
        <v>AX</v>
      </c>
      <c r="O86" s="50" t="str">
        <f t="shared" si="12"/>
        <v>-</v>
      </c>
      <c r="P86" s="2"/>
      <c r="Q86" s="50">
        <f t="shared" si="13"/>
        <v>0</v>
      </c>
      <c r="R86" s="51">
        <f t="shared" si="14"/>
        <v>0</v>
      </c>
      <c r="S86" s="51"/>
      <c r="T86" s="51">
        <f t="shared" si="15"/>
        <v>0</v>
      </c>
      <c r="U86" s="50">
        <f t="shared" si="16"/>
        <v>0</v>
      </c>
      <c r="V86" s="50">
        <f t="shared" si="17"/>
        <v>0</v>
      </c>
      <c r="W86" s="50">
        <f t="shared" si="18"/>
        <v>0</v>
      </c>
      <c r="X86" s="50">
        <f t="shared" si="19"/>
        <v>0</v>
      </c>
      <c r="Y86" s="50">
        <f t="shared" si="20"/>
        <v>0</v>
      </c>
      <c r="Z86" s="51">
        <f t="shared" si="0"/>
        <v>0</v>
      </c>
      <c r="AA86" s="51">
        <f t="shared" si="1"/>
        <v>0</v>
      </c>
      <c r="AB86" s="51">
        <f t="shared" si="2"/>
        <v>0</v>
      </c>
      <c r="AC86" s="51">
        <f t="shared" si="3"/>
        <v>0</v>
      </c>
      <c r="AD86" s="51">
        <f t="shared" si="4"/>
        <v>0</v>
      </c>
      <c r="AE86" s="51">
        <f t="shared" si="5"/>
        <v>0</v>
      </c>
      <c r="AF86" s="51">
        <f t="shared" si="6"/>
        <v>0</v>
      </c>
      <c r="AG86" s="50">
        <f t="shared" si="7"/>
        <v>0</v>
      </c>
      <c r="AH86" s="78">
        <v>250</v>
      </c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</row>
    <row r="87" spans="1:71" ht="12.75" customHeight="1">
      <c r="A87" s="67" t="s">
        <v>29</v>
      </c>
      <c r="B87" s="61"/>
      <c r="C87" s="61"/>
      <c r="D87" s="79"/>
      <c r="E87" s="80"/>
      <c r="F87" s="81"/>
      <c r="G87" s="81"/>
      <c r="H87" s="68">
        <f t="shared" si="21"/>
      </c>
      <c r="I87" s="69">
        <f t="shared" si="22"/>
      </c>
      <c r="J87" s="69" t="str">
        <f t="shared" si="23"/>
        <v>-</v>
      </c>
      <c r="K87" s="69" t="str">
        <f t="shared" si="24"/>
        <v>-</v>
      </c>
      <c r="L87" s="92"/>
      <c r="M87" s="2"/>
      <c r="N87" s="50" t="str">
        <f t="shared" si="11"/>
        <v>AY</v>
      </c>
      <c r="O87" s="50" t="str">
        <f t="shared" si="12"/>
        <v>-</v>
      </c>
      <c r="P87" s="2"/>
      <c r="Q87" s="50">
        <f t="shared" si="13"/>
        <v>0</v>
      </c>
      <c r="R87" s="51">
        <f t="shared" si="14"/>
        <v>0</v>
      </c>
      <c r="S87" s="51"/>
      <c r="T87" s="51">
        <f t="shared" si="15"/>
        <v>0</v>
      </c>
      <c r="U87" s="50">
        <f t="shared" si="16"/>
        <v>0</v>
      </c>
      <c r="V87" s="50">
        <f t="shared" si="17"/>
        <v>0</v>
      </c>
      <c r="W87" s="50">
        <f t="shared" si="18"/>
        <v>0</v>
      </c>
      <c r="X87" s="50">
        <f t="shared" si="19"/>
        <v>0</v>
      </c>
      <c r="Y87" s="50">
        <f t="shared" si="20"/>
        <v>0</v>
      </c>
      <c r="Z87" s="51">
        <f t="shared" si="0"/>
        <v>0</v>
      </c>
      <c r="AA87" s="51">
        <f t="shared" si="1"/>
        <v>0</v>
      </c>
      <c r="AB87" s="51">
        <f t="shared" si="2"/>
        <v>0</v>
      </c>
      <c r="AC87" s="51">
        <f t="shared" si="3"/>
        <v>0</v>
      </c>
      <c r="AD87" s="51">
        <f t="shared" si="4"/>
        <v>0</v>
      </c>
      <c r="AE87" s="51">
        <f t="shared" si="5"/>
        <v>0</v>
      </c>
      <c r="AF87" s="51">
        <f t="shared" si="6"/>
        <v>0</v>
      </c>
      <c r="AG87" s="50">
        <f t="shared" si="7"/>
        <v>0</v>
      </c>
      <c r="AH87" s="78">
        <v>255</v>
      </c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</row>
    <row r="88" spans="1:71" ht="12.75" customHeight="1">
      <c r="A88" s="67" t="s">
        <v>30</v>
      </c>
      <c r="B88" s="61"/>
      <c r="C88" s="61"/>
      <c r="D88" s="79"/>
      <c r="E88" s="80"/>
      <c r="F88" s="81"/>
      <c r="G88" s="81"/>
      <c r="H88" s="68">
        <f t="shared" si="21"/>
      </c>
      <c r="I88" s="69">
        <f t="shared" si="22"/>
      </c>
      <c r="J88" s="69" t="str">
        <f t="shared" si="23"/>
        <v>-</v>
      </c>
      <c r="K88" s="69" t="str">
        <f t="shared" si="24"/>
        <v>-</v>
      </c>
      <c r="L88" s="92"/>
      <c r="M88" s="2"/>
      <c r="N88" s="50" t="str">
        <f t="shared" si="11"/>
        <v>AZ</v>
      </c>
      <c r="O88" s="50" t="str">
        <f t="shared" si="12"/>
        <v>-</v>
      </c>
      <c r="P88" s="2"/>
      <c r="Q88" s="50">
        <f t="shared" si="13"/>
        <v>0</v>
      </c>
      <c r="R88" s="51">
        <f t="shared" si="14"/>
        <v>0</v>
      </c>
      <c r="S88" s="51"/>
      <c r="T88" s="51">
        <f t="shared" si="15"/>
        <v>0</v>
      </c>
      <c r="U88" s="50">
        <f t="shared" si="16"/>
        <v>0</v>
      </c>
      <c r="V88" s="50">
        <f t="shared" si="17"/>
        <v>0</v>
      </c>
      <c r="W88" s="50">
        <f t="shared" si="18"/>
        <v>0</v>
      </c>
      <c r="X88" s="50">
        <f t="shared" si="19"/>
        <v>0</v>
      </c>
      <c r="Y88" s="50">
        <f t="shared" si="20"/>
        <v>0</v>
      </c>
      <c r="Z88" s="51">
        <f t="shared" si="0"/>
        <v>0</v>
      </c>
      <c r="AA88" s="51">
        <f t="shared" si="1"/>
        <v>0</v>
      </c>
      <c r="AB88" s="51">
        <f t="shared" si="2"/>
        <v>0</v>
      </c>
      <c r="AC88" s="51">
        <f t="shared" si="3"/>
        <v>0</v>
      </c>
      <c r="AD88" s="51">
        <f t="shared" si="4"/>
        <v>0</v>
      </c>
      <c r="AE88" s="51">
        <f t="shared" si="5"/>
        <v>0</v>
      </c>
      <c r="AF88" s="51">
        <f t="shared" si="6"/>
        <v>0</v>
      </c>
      <c r="AG88" s="50">
        <f t="shared" si="7"/>
        <v>0</v>
      </c>
      <c r="AH88" s="78">
        <v>260</v>
      </c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</row>
    <row r="89" spans="1:71" ht="12.75" customHeight="1">
      <c r="A89" s="67" t="s">
        <v>31</v>
      </c>
      <c r="B89" s="61"/>
      <c r="C89" s="61"/>
      <c r="D89" s="79"/>
      <c r="E89" s="80"/>
      <c r="F89" s="81"/>
      <c r="G89" s="81"/>
      <c r="H89" s="68">
        <f t="shared" si="21"/>
      </c>
      <c r="I89" s="69">
        <f t="shared" si="22"/>
      </c>
      <c r="J89" s="69" t="str">
        <f t="shared" si="23"/>
        <v>-</v>
      </c>
      <c r="K89" s="69" t="str">
        <f t="shared" si="24"/>
        <v>-</v>
      </c>
      <c r="L89" s="92"/>
      <c r="M89" s="2"/>
      <c r="N89" s="50" t="str">
        <f t="shared" si="11"/>
        <v>BA</v>
      </c>
      <c r="O89" s="50" t="str">
        <f t="shared" si="12"/>
        <v>-</v>
      </c>
      <c r="P89" s="2"/>
      <c r="Q89" s="50">
        <f t="shared" si="13"/>
        <v>0</v>
      </c>
      <c r="R89" s="51">
        <f t="shared" si="14"/>
        <v>0</v>
      </c>
      <c r="S89" s="51"/>
      <c r="T89" s="51">
        <f t="shared" si="15"/>
        <v>0</v>
      </c>
      <c r="U89" s="50">
        <f t="shared" si="16"/>
        <v>0</v>
      </c>
      <c r="V89" s="50">
        <f t="shared" si="17"/>
        <v>0</v>
      </c>
      <c r="W89" s="50">
        <f t="shared" si="18"/>
        <v>0</v>
      </c>
      <c r="X89" s="50">
        <f t="shared" si="19"/>
        <v>0</v>
      </c>
      <c r="Y89" s="50">
        <f t="shared" si="20"/>
        <v>0</v>
      </c>
      <c r="Z89" s="51">
        <f t="shared" si="0"/>
        <v>0</v>
      </c>
      <c r="AA89" s="51">
        <f t="shared" si="1"/>
        <v>0</v>
      </c>
      <c r="AB89" s="51">
        <f t="shared" si="2"/>
        <v>0</v>
      </c>
      <c r="AC89" s="51">
        <f t="shared" si="3"/>
        <v>0</v>
      </c>
      <c r="AD89" s="51">
        <f t="shared" si="4"/>
        <v>0</v>
      </c>
      <c r="AE89" s="51">
        <f t="shared" si="5"/>
        <v>0</v>
      </c>
      <c r="AF89" s="51">
        <f t="shared" si="6"/>
        <v>0</v>
      </c>
      <c r="AG89" s="50">
        <f t="shared" si="7"/>
        <v>0</v>
      </c>
      <c r="AH89" s="78">
        <v>265</v>
      </c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</row>
    <row r="90" spans="1:71" ht="12.75" customHeight="1">
      <c r="A90" s="67" t="s">
        <v>5</v>
      </c>
      <c r="B90" s="61"/>
      <c r="C90" s="61"/>
      <c r="D90" s="79"/>
      <c r="E90" s="80"/>
      <c r="F90" s="81"/>
      <c r="G90" s="81"/>
      <c r="H90" s="68">
        <f t="shared" si="21"/>
      </c>
      <c r="I90" s="69">
        <f t="shared" si="22"/>
      </c>
      <c r="J90" s="69" t="str">
        <f t="shared" si="23"/>
        <v>-</v>
      </c>
      <c r="K90" s="69" t="str">
        <f t="shared" si="24"/>
        <v>-</v>
      </c>
      <c r="L90" s="92"/>
      <c r="M90" s="3"/>
      <c r="N90" s="50" t="str">
        <f t="shared" si="11"/>
        <v>BB</v>
      </c>
      <c r="O90" s="50" t="str">
        <f t="shared" si="12"/>
        <v>-</v>
      </c>
      <c r="P90" s="3"/>
      <c r="Q90" s="50">
        <f t="shared" si="13"/>
        <v>0</v>
      </c>
      <c r="R90" s="51">
        <f t="shared" si="14"/>
        <v>0</v>
      </c>
      <c r="S90" s="51"/>
      <c r="T90" s="51">
        <f t="shared" si="15"/>
        <v>0</v>
      </c>
      <c r="U90" s="50">
        <f t="shared" si="16"/>
        <v>0</v>
      </c>
      <c r="V90" s="50">
        <f t="shared" si="17"/>
        <v>0</v>
      </c>
      <c r="W90" s="50">
        <f t="shared" si="18"/>
        <v>0</v>
      </c>
      <c r="X90" s="50">
        <f t="shared" si="19"/>
        <v>0</v>
      </c>
      <c r="Y90" s="50">
        <f t="shared" si="20"/>
        <v>0</v>
      </c>
      <c r="Z90" s="51">
        <f t="shared" si="0"/>
        <v>0</v>
      </c>
      <c r="AA90" s="51">
        <f t="shared" si="1"/>
        <v>0</v>
      </c>
      <c r="AB90" s="51">
        <f t="shared" si="2"/>
        <v>0</v>
      </c>
      <c r="AC90" s="51">
        <f t="shared" si="3"/>
        <v>0</v>
      </c>
      <c r="AD90" s="51">
        <f t="shared" si="4"/>
        <v>0</v>
      </c>
      <c r="AE90" s="51">
        <f t="shared" si="5"/>
        <v>0</v>
      </c>
      <c r="AF90" s="51">
        <f t="shared" si="6"/>
        <v>0</v>
      </c>
      <c r="AG90" s="50">
        <f t="shared" si="7"/>
        <v>0</v>
      </c>
      <c r="AH90" s="78">
        <v>270</v>
      </c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</row>
    <row r="91" spans="1:71" ht="12.75" customHeight="1">
      <c r="A91" s="4"/>
      <c r="B91" s="4"/>
      <c r="C91" s="4"/>
      <c r="D91" s="6"/>
      <c r="E91" s="2"/>
      <c r="F91" s="5"/>
      <c r="G91" s="5"/>
      <c r="H91" s="7"/>
      <c r="I91" s="8"/>
      <c r="J91" s="8"/>
      <c r="K91" s="8"/>
      <c r="L91" s="10"/>
      <c r="M91" s="3"/>
      <c r="P91" s="3"/>
      <c r="Q91" s="43"/>
      <c r="R91" s="38"/>
      <c r="AH91" s="78">
        <v>275</v>
      </c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1:71" ht="12.75" customHeight="1">
      <c r="A92" s="4"/>
      <c r="B92" s="4"/>
      <c r="C92" s="4"/>
      <c r="D92" s="6"/>
      <c r="E92" s="2"/>
      <c r="F92" s="5"/>
      <c r="G92" s="5"/>
      <c r="H92" s="7"/>
      <c r="I92" s="8"/>
      <c r="J92" s="8"/>
      <c r="K92" s="8"/>
      <c r="L92" s="3"/>
      <c r="M92" s="3"/>
      <c r="P92" s="3"/>
      <c r="Q92" s="43"/>
      <c r="R92" s="38"/>
      <c r="AH92" s="78">
        <v>280</v>
      </c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</row>
    <row r="93" spans="1:71" ht="12.75" customHeight="1">
      <c r="A93" s="4"/>
      <c r="B93" s="4"/>
      <c r="C93" s="4"/>
      <c r="D93" s="6"/>
      <c r="E93" s="2"/>
      <c r="F93" s="5"/>
      <c r="G93" s="5"/>
      <c r="H93" s="7"/>
      <c r="I93" s="8"/>
      <c r="J93" s="8"/>
      <c r="K93" s="8"/>
      <c r="L93" s="10"/>
      <c r="M93" s="2"/>
      <c r="P93" s="2"/>
      <c r="Q93" s="43"/>
      <c r="R93" s="38"/>
      <c r="AH93" s="78">
        <v>285</v>
      </c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1:34" ht="12.75" customHeight="1">
      <c r="A94" s="4"/>
      <c r="B94" s="4"/>
      <c r="C94" s="4"/>
      <c r="D94" s="6"/>
      <c r="E94" s="2"/>
      <c r="F94" s="5"/>
      <c r="G94" s="5"/>
      <c r="H94" s="7"/>
      <c r="I94" s="8"/>
      <c r="J94" s="8"/>
      <c r="K94" s="8"/>
      <c r="L94" s="3"/>
      <c r="M94" s="3"/>
      <c r="P94" s="3"/>
      <c r="AH94" s="78">
        <v>290</v>
      </c>
    </row>
    <row r="95" spans="1:34" ht="12.75" customHeight="1">
      <c r="A95" s="4"/>
      <c r="B95" s="4"/>
      <c r="C95" s="4"/>
      <c r="D95" s="6"/>
      <c r="E95" s="2"/>
      <c r="F95" s="5"/>
      <c r="G95" s="5"/>
      <c r="H95" s="7"/>
      <c r="I95" s="8"/>
      <c r="J95" s="8"/>
      <c r="K95" s="8"/>
      <c r="L95" s="10"/>
      <c r="M95" s="2"/>
      <c r="P95" s="2"/>
      <c r="AH95" s="78">
        <v>295</v>
      </c>
    </row>
    <row r="96" spans="1:34" ht="12.75" customHeight="1">
      <c r="A96" s="4"/>
      <c r="B96" s="4"/>
      <c r="C96" s="4"/>
      <c r="D96" s="6"/>
      <c r="E96" s="2"/>
      <c r="F96" s="5"/>
      <c r="G96" s="5"/>
      <c r="H96" s="7"/>
      <c r="I96" s="8"/>
      <c r="J96" s="8"/>
      <c r="K96" s="8"/>
      <c r="L96" s="3"/>
      <c r="M96" s="3"/>
      <c r="P96" s="3"/>
      <c r="Q96" s="43"/>
      <c r="R96" s="38"/>
      <c r="AH96" s="78">
        <v>300</v>
      </c>
    </row>
    <row r="97" spans="1:34" ht="12.75" customHeight="1">
      <c r="A97" s="4"/>
      <c r="B97" s="4"/>
      <c r="C97" s="4"/>
      <c r="D97" s="6"/>
      <c r="E97" s="2"/>
      <c r="F97" s="5"/>
      <c r="G97" s="5"/>
      <c r="H97" s="7"/>
      <c r="I97" s="8"/>
      <c r="J97" s="8"/>
      <c r="K97" s="8"/>
      <c r="L97" s="3"/>
      <c r="M97" s="2"/>
      <c r="P97" s="2"/>
      <c r="Q97" s="43"/>
      <c r="R97" s="38"/>
      <c r="AH97" s="78">
        <v>305</v>
      </c>
    </row>
    <row r="98" spans="1:34" ht="12.75" customHeight="1">
      <c r="A98" s="4"/>
      <c r="B98" s="4"/>
      <c r="C98" s="4"/>
      <c r="D98" s="6"/>
      <c r="E98" s="2"/>
      <c r="F98" s="5"/>
      <c r="G98" s="5"/>
      <c r="H98" s="7"/>
      <c r="I98" s="8"/>
      <c r="J98" s="8"/>
      <c r="K98" s="8"/>
      <c r="L98" s="3"/>
      <c r="M98" s="3"/>
      <c r="P98" s="3"/>
      <c r="Q98" s="43"/>
      <c r="R98" s="38"/>
      <c r="AH98" s="78">
        <v>310</v>
      </c>
    </row>
    <row r="99" spans="1:34" ht="12.75" customHeight="1">
      <c r="A99" s="4"/>
      <c r="B99" s="4"/>
      <c r="C99" s="55"/>
      <c r="D99" s="6"/>
      <c r="E99" s="2"/>
      <c r="F99" s="5"/>
      <c r="G99" s="5"/>
      <c r="H99" s="7"/>
      <c r="I99" s="8"/>
      <c r="J99" s="8"/>
      <c r="K99" s="8"/>
      <c r="L99" s="10"/>
      <c r="M99" s="3"/>
      <c r="P99" s="3"/>
      <c r="Q99" s="43"/>
      <c r="R99" s="38"/>
      <c r="AH99" s="78">
        <v>315</v>
      </c>
    </row>
    <row r="100" spans="1:34" ht="12.75" customHeight="1">
      <c r="A100" s="4"/>
      <c r="B100" s="4"/>
      <c r="C100" s="55"/>
      <c r="D100" s="6"/>
      <c r="E100" s="2"/>
      <c r="F100" s="5"/>
      <c r="G100" s="5"/>
      <c r="H100" s="7"/>
      <c r="I100" s="8"/>
      <c r="J100" s="8"/>
      <c r="K100" s="8"/>
      <c r="L100" s="3"/>
      <c r="M100" s="3"/>
      <c r="P100" s="3"/>
      <c r="Q100" s="43"/>
      <c r="R100" s="38"/>
      <c r="AH100" s="78">
        <v>320</v>
      </c>
    </row>
    <row r="101" spans="1:34" ht="12.75" customHeight="1">
      <c r="A101" s="4"/>
      <c r="B101" s="4"/>
      <c r="C101" s="4"/>
      <c r="D101" s="6"/>
      <c r="E101" s="2"/>
      <c r="F101" s="5"/>
      <c r="G101" s="5"/>
      <c r="H101" s="7"/>
      <c r="I101" s="8"/>
      <c r="J101" s="8"/>
      <c r="K101" s="8"/>
      <c r="L101" s="10"/>
      <c r="M101" s="2"/>
      <c r="P101" s="2"/>
      <c r="Q101" s="43"/>
      <c r="R101" s="38"/>
      <c r="AH101" s="78">
        <v>325</v>
      </c>
    </row>
    <row r="102" spans="1:34" ht="12.75">
      <c r="A102" s="4"/>
      <c r="B102" s="4"/>
      <c r="C102" s="4"/>
      <c r="D102" s="6"/>
      <c r="E102" s="2"/>
      <c r="F102" s="5"/>
      <c r="G102" s="5"/>
      <c r="H102" s="7"/>
      <c r="I102" s="8"/>
      <c r="J102" s="8"/>
      <c r="K102" s="8"/>
      <c r="L102" s="3"/>
      <c r="M102" s="3"/>
      <c r="P102" s="3"/>
      <c r="Q102" s="43"/>
      <c r="R102" s="38"/>
      <c r="AH102" s="78">
        <v>330</v>
      </c>
    </row>
    <row r="103" spans="1:34" ht="15.75" customHeight="1">
      <c r="A103" s="4"/>
      <c r="B103" s="4"/>
      <c r="C103" s="4"/>
      <c r="D103" s="6"/>
      <c r="E103" s="2"/>
      <c r="F103" s="5"/>
      <c r="G103" s="5"/>
      <c r="H103" s="7"/>
      <c r="I103" s="8"/>
      <c r="J103" s="8"/>
      <c r="K103" s="8"/>
      <c r="L103" s="10"/>
      <c r="M103" s="2"/>
      <c r="P103" s="2"/>
      <c r="Q103" s="43"/>
      <c r="R103" s="38"/>
      <c r="AH103" s="78">
        <v>335</v>
      </c>
    </row>
    <row r="104" spans="1:34" ht="12.75">
      <c r="A104" s="4"/>
      <c r="B104" s="4"/>
      <c r="C104" s="4"/>
      <c r="D104" s="6"/>
      <c r="E104" s="2"/>
      <c r="F104" s="5"/>
      <c r="G104" s="5"/>
      <c r="H104" s="7"/>
      <c r="I104" s="8"/>
      <c r="J104" s="8"/>
      <c r="K104" s="8"/>
      <c r="L104" s="3"/>
      <c r="M104" s="3"/>
      <c r="P104" s="3"/>
      <c r="AH104" s="78">
        <v>340</v>
      </c>
    </row>
    <row r="105" spans="1:34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2"/>
      <c r="P105" s="2"/>
      <c r="AH105" s="78">
        <v>345</v>
      </c>
    </row>
    <row r="106" spans="1:34" ht="15.75">
      <c r="A106" s="14"/>
      <c r="B106" s="14"/>
      <c r="C106" s="14"/>
      <c r="D106" s="15"/>
      <c r="E106" s="15"/>
      <c r="F106" s="15"/>
      <c r="G106" s="15"/>
      <c r="H106" s="15"/>
      <c r="I106" s="16"/>
      <c r="J106" s="16"/>
      <c r="K106" s="16"/>
      <c r="L106" s="26"/>
      <c r="M106" s="3"/>
      <c r="P106" s="3"/>
      <c r="AH106" s="78">
        <v>350</v>
      </c>
    </row>
    <row r="107" spans="1:34" ht="15.75">
      <c r="A107" s="14"/>
      <c r="B107" s="14"/>
      <c r="C107" s="14"/>
      <c r="D107" s="15"/>
      <c r="E107" s="15"/>
      <c r="F107" s="15"/>
      <c r="G107" s="15"/>
      <c r="H107" s="15"/>
      <c r="I107" s="16"/>
      <c r="J107" s="16"/>
      <c r="K107" s="16"/>
      <c r="L107" s="26"/>
      <c r="AH107" s="78">
        <v>355</v>
      </c>
    </row>
    <row r="108" spans="1:34" ht="15.75">
      <c r="A108" s="17"/>
      <c r="B108" s="17"/>
      <c r="C108" s="17"/>
      <c r="D108" s="15"/>
      <c r="E108" s="15"/>
      <c r="F108" s="15"/>
      <c r="G108" s="15"/>
      <c r="H108" s="15"/>
      <c r="I108" s="16"/>
      <c r="J108" s="16"/>
      <c r="K108" s="16"/>
      <c r="L108" s="27"/>
      <c r="M108" s="15"/>
      <c r="P108" s="15"/>
      <c r="AH108" s="78">
        <v>360</v>
      </c>
    </row>
    <row r="109" spans="1:34" ht="12.75">
      <c r="A109" s="4"/>
      <c r="B109" s="4"/>
      <c r="C109" s="4"/>
      <c r="D109" s="6"/>
      <c r="E109" s="2"/>
      <c r="F109" s="5"/>
      <c r="G109" s="5"/>
      <c r="H109" s="7"/>
      <c r="I109" s="8"/>
      <c r="J109" s="8"/>
      <c r="K109" s="8"/>
      <c r="L109" s="9"/>
      <c r="M109" s="15"/>
      <c r="P109" s="15"/>
      <c r="AH109" s="78">
        <v>365</v>
      </c>
    </row>
    <row r="110" spans="1:34" ht="12.75">
      <c r="A110" s="4"/>
      <c r="B110" s="4"/>
      <c r="C110" s="4"/>
      <c r="D110" s="6"/>
      <c r="E110" s="2"/>
      <c r="F110" s="5"/>
      <c r="G110" s="5"/>
      <c r="H110" s="7"/>
      <c r="I110" s="8"/>
      <c r="J110" s="8"/>
      <c r="K110" s="8"/>
      <c r="L110" s="5"/>
      <c r="M110" s="18"/>
      <c r="P110" s="18"/>
      <c r="AH110" s="78">
        <v>370</v>
      </c>
    </row>
    <row r="111" spans="1:34" ht="12.75" customHeight="1">
      <c r="A111" s="4"/>
      <c r="B111" s="4"/>
      <c r="C111" s="4"/>
      <c r="D111" s="6"/>
      <c r="E111" s="2"/>
      <c r="F111" s="5"/>
      <c r="G111" s="5"/>
      <c r="H111" s="7"/>
      <c r="I111" s="8"/>
      <c r="J111" s="8"/>
      <c r="K111" s="8"/>
      <c r="L111" s="5"/>
      <c r="M111" s="9"/>
      <c r="P111" s="9"/>
      <c r="AH111" s="78">
        <v>375</v>
      </c>
    </row>
    <row r="112" spans="1:34" ht="12.75" customHeight="1">
      <c r="A112" s="4"/>
      <c r="B112" s="4"/>
      <c r="C112" s="4"/>
      <c r="D112" s="6"/>
      <c r="E112" s="2"/>
      <c r="F112" s="5"/>
      <c r="G112" s="5"/>
      <c r="H112" s="7"/>
      <c r="I112" s="8"/>
      <c r="J112" s="8"/>
      <c r="K112" s="8"/>
      <c r="L112" s="10"/>
      <c r="M112" s="5"/>
      <c r="P112" s="5"/>
      <c r="AH112" s="78">
        <v>380</v>
      </c>
    </row>
    <row r="113" spans="1:34" ht="12.75">
      <c r="A113" s="4"/>
      <c r="B113" s="4"/>
      <c r="C113" s="4"/>
      <c r="D113" s="6"/>
      <c r="E113" s="2"/>
      <c r="F113" s="5"/>
      <c r="G113" s="5"/>
      <c r="H113" s="7"/>
      <c r="I113" s="8"/>
      <c r="J113" s="8"/>
      <c r="K113" s="8"/>
      <c r="L113" s="5"/>
      <c r="M113" s="5"/>
      <c r="P113" s="5"/>
      <c r="AH113" s="78">
        <v>385</v>
      </c>
    </row>
    <row r="114" spans="1:34" ht="12.75" customHeight="1">
      <c r="A114" s="4"/>
      <c r="B114" s="4"/>
      <c r="C114" s="4"/>
      <c r="D114" s="6"/>
      <c r="E114" s="2"/>
      <c r="F114" s="5"/>
      <c r="G114" s="5"/>
      <c r="H114" s="7"/>
      <c r="I114" s="8"/>
      <c r="J114" s="8"/>
      <c r="K114" s="8"/>
      <c r="L114" s="10"/>
      <c r="M114" s="2"/>
      <c r="P114" s="2"/>
      <c r="AH114" s="78">
        <v>390</v>
      </c>
    </row>
    <row r="115" spans="1:34" ht="12.75" customHeight="1">
      <c r="A115" s="4"/>
      <c r="B115" s="4"/>
      <c r="C115" s="4"/>
      <c r="D115" s="6"/>
      <c r="E115" s="2"/>
      <c r="F115" s="5"/>
      <c r="G115" s="5"/>
      <c r="H115" s="7"/>
      <c r="I115" s="8"/>
      <c r="J115" s="8"/>
      <c r="K115" s="8"/>
      <c r="L115" s="5"/>
      <c r="M115" s="5"/>
      <c r="P115" s="5"/>
      <c r="AH115" s="78">
        <v>395</v>
      </c>
    </row>
    <row r="116" spans="1:34" ht="12.75" customHeight="1">
      <c r="A116" s="4"/>
      <c r="B116" s="4"/>
      <c r="C116" s="4"/>
      <c r="D116" s="6"/>
      <c r="E116" s="2"/>
      <c r="F116" s="5"/>
      <c r="G116" s="5"/>
      <c r="H116" s="7"/>
      <c r="I116" s="8"/>
      <c r="J116" s="8"/>
      <c r="K116" s="12"/>
      <c r="L116" s="10"/>
      <c r="M116" s="2"/>
      <c r="P116" s="2"/>
      <c r="AH116" s="78">
        <v>400</v>
      </c>
    </row>
    <row r="117" spans="1:34" ht="12.75" customHeight="1">
      <c r="A117" s="4"/>
      <c r="B117" s="4"/>
      <c r="C117" s="4"/>
      <c r="D117" s="6"/>
      <c r="E117" s="2"/>
      <c r="F117" s="5"/>
      <c r="G117" s="5"/>
      <c r="H117" s="7"/>
      <c r="I117" s="8"/>
      <c r="J117" s="8"/>
      <c r="K117" s="8"/>
      <c r="L117" s="9"/>
      <c r="M117" s="5"/>
      <c r="P117" s="5"/>
      <c r="AH117" s="78">
        <v>405</v>
      </c>
    </row>
    <row r="118" spans="1:34" ht="12.75" customHeight="1">
      <c r="A118" s="4"/>
      <c r="B118" s="4"/>
      <c r="C118" s="4"/>
      <c r="D118" s="6"/>
      <c r="E118" s="2"/>
      <c r="F118" s="5"/>
      <c r="G118" s="5"/>
      <c r="H118" s="7"/>
      <c r="I118" s="8"/>
      <c r="J118" s="8"/>
      <c r="K118" s="8"/>
      <c r="L118" s="5"/>
      <c r="M118" s="2"/>
      <c r="P118" s="2"/>
      <c r="AH118" s="78">
        <v>410</v>
      </c>
    </row>
    <row r="119" spans="1:34" ht="12.75" customHeight="1">
      <c r="A119" s="4"/>
      <c r="B119" s="4"/>
      <c r="C119" s="4"/>
      <c r="D119" s="6"/>
      <c r="E119" s="2"/>
      <c r="F119" s="5"/>
      <c r="G119" s="5"/>
      <c r="H119" s="7"/>
      <c r="I119" s="8"/>
      <c r="J119" s="8"/>
      <c r="K119" s="8"/>
      <c r="L119" s="5"/>
      <c r="M119" s="9"/>
      <c r="P119" s="9"/>
      <c r="AH119" s="78">
        <v>415</v>
      </c>
    </row>
    <row r="120" spans="1:34" s="11" customFormat="1" ht="12.75">
      <c r="A120" s="4"/>
      <c r="B120" s="4"/>
      <c r="C120" s="4"/>
      <c r="D120" s="6"/>
      <c r="E120" s="2"/>
      <c r="F120" s="5"/>
      <c r="G120" s="5"/>
      <c r="H120" s="7"/>
      <c r="I120" s="8"/>
      <c r="J120" s="8"/>
      <c r="K120" s="8"/>
      <c r="L120" s="10"/>
      <c r="M120" s="5"/>
      <c r="N120" s="50"/>
      <c r="O120" s="50"/>
      <c r="P120" s="5"/>
      <c r="Q120" s="44"/>
      <c r="R120" s="45"/>
      <c r="S120" s="45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78">
        <v>420</v>
      </c>
    </row>
    <row r="121" spans="1:34" s="11" customFormat="1" ht="12.75">
      <c r="A121" s="4"/>
      <c r="B121" s="4"/>
      <c r="C121" s="4"/>
      <c r="D121" s="6"/>
      <c r="E121" s="2"/>
      <c r="F121" s="5"/>
      <c r="G121" s="5"/>
      <c r="H121" s="7"/>
      <c r="I121" s="8"/>
      <c r="J121" s="8"/>
      <c r="K121" s="8"/>
      <c r="L121" s="5"/>
      <c r="M121" s="5"/>
      <c r="N121" s="50"/>
      <c r="O121" s="50"/>
      <c r="P121" s="5"/>
      <c r="Q121" s="44"/>
      <c r="R121" s="45"/>
      <c r="S121" s="45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78">
        <v>425</v>
      </c>
    </row>
    <row r="122" spans="1:34" s="11" customFormat="1" ht="12.75" customHeight="1">
      <c r="A122" s="4"/>
      <c r="B122" s="4"/>
      <c r="C122" s="4"/>
      <c r="D122" s="6"/>
      <c r="E122" s="2"/>
      <c r="F122" s="5"/>
      <c r="G122" s="5"/>
      <c r="H122" s="7"/>
      <c r="I122" s="8"/>
      <c r="J122" s="8"/>
      <c r="K122" s="8"/>
      <c r="L122" s="10"/>
      <c r="M122" s="2"/>
      <c r="N122" s="50"/>
      <c r="O122" s="50"/>
      <c r="P122" s="2"/>
      <c r="Q122" s="44"/>
      <c r="R122" s="45"/>
      <c r="S122" s="45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78">
        <v>430</v>
      </c>
    </row>
    <row r="123" spans="1:34" s="11" customFormat="1" ht="12.75">
      <c r="A123" s="4"/>
      <c r="B123" s="4"/>
      <c r="C123" s="4"/>
      <c r="D123" s="6"/>
      <c r="E123" s="2"/>
      <c r="F123" s="5"/>
      <c r="G123" s="5"/>
      <c r="H123" s="7"/>
      <c r="I123" s="8"/>
      <c r="J123" s="8"/>
      <c r="K123" s="8"/>
      <c r="L123" s="5"/>
      <c r="M123" s="5"/>
      <c r="N123" s="50"/>
      <c r="O123" s="50"/>
      <c r="P123" s="5"/>
      <c r="Q123" s="44"/>
      <c r="R123" s="45"/>
      <c r="S123" s="45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78">
        <v>435</v>
      </c>
    </row>
    <row r="124" spans="1:34" s="11" customFormat="1" ht="12.75" customHeight="1">
      <c r="A124" s="4"/>
      <c r="B124" s="4"/>
      <c r="C124" s="4"/>
      <c r="D124" s="6"/>
      <c r="E124" s="2"/>
      <c r="F124" s="5"/>
      <c r="G124" s="5"/>
      <c r="H124" s="7"/>
      <c r="I124" s="8"/>
      <c r="J124" s="8"/>
      <c r="K124" s="12"/>
      <c r="L124" s="10"/>
      <c r="M124" s="2"/>
      <c r="N124" s="50"/>
      <c r="O124" s="50"/>
      <c r="P124" s="2"/>
      <c r="Q124" s="44"/>
      <c r="R124" s="45"/>
      <c r="S124" s="45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78">
        <v>440</v>
      </c>
    </row>
    <row r="125" spans="1:34" s="11" customFormat="1" ht="12.75">
      <c r="A125" s="4"/>
      <c r="B125" s="4"/>
      <c r="C125" s="4"/>
      <c r="D125" s="6"/>
      <c r="E125" s="2"/>
      <c r="F125" s="5"/>
      <c r="G125" s="5"/>
      <c r="H125" s="7"/>
      <c r="I125" s="8"/>
      <c r="J125" s="8"/>
      <c r="K125" s="8"/>
      <c r="L125" s="9"/>
      <c r="M125" s="5"/>
      <c r="N125" s="50"/>
      <c r="O125" s="50"/>
      <c r="P125" s="5"/>
      <c r="Q125" s="44"/>
      <c r="R125" s="45"/>
      <c r="S125" s="45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78">
        <v>445</v>
      </c>
    </row>
    <row r="126" spans="1:34" s="11" customFormat="1" ht="12.75" customHeight="1">
      <c r="A126" s="4"/>
      <c r="B126" s="4"/>
      <c r="C126" s="4"/>
      <c r="D126" s="6"/>
      <c r="E126" s="2"/>
      <c r="F126" s="5"/>
      <c r="G126" s="5"/>
      <c r="H126" s="7"/>
      <c r="I126" s="8"/>
      <c r="J126" s="8"/>
      <c r="K126" s="8"/>
      <c r="L126" s="5"/>
      <c r="M126" s="2"/>
      <c r="N126" s="50"/>
      <c r="O126" s="50"/>
      <c r="P126" s="2"/>
      <c r="Q126" s="44"/>
      <c r="R126" s="45"/>
      <c r="S126" s="45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78">
        <v>450</v>
      </c>
    </row>
    <row r="127" spans="1:34" s="11" customFormat="1" ht="12.75">
      <c r="A127" s="4"/>
      <c r="B127" s="4"/>
      <c r="C127" s="4"/>
      <c r="D127" s="6"/>
      <c r="E127" s="2"/>
      <c r="F127" s="5"/>
      <c r="G127" s="5"/>
      <c r="H127" s="7"/>
      <c r="I127" s="8"/>
      <c r="J127" s="8"/>
      <c r="K127" s="8"/>
      <c r="L127" s="5"/>
      <c r="M127" s="9"/>
      <c r="N127" s="50"/>
      <c r="O127" s="50"/>
      <c r="P127" s="9"/>
      <c r="Q127" s="44"/>
      <c r="R127" s="45"/>
      <c r="S127" s="45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78">
        <v>455</v>
      </c>
    </row>
    <row r="128" spans="1:34" s="11" customFormat="1" ht="14.25" customHeight="1">
      <c r="A128" s="4"/>
      <c r="B128" s="4"/>
      <c r="C128" s="4"/>
      <c r="D128" s="6"/>
      <c r="E128" s="2"/>
      <c r="F128" s="5"/>
      <c r="G128" s="5"/>
      <c r="H128" s="7"/>
      <c r="I128" s="8"/>
      <c r="J128" s="8"/>
      <c r="K128" s="8"/>
      <c r="L128" s="10"/>
      <c r="M128" s="5"/>
      <c r="N128" s="50"/>
      <c r="O128" s="50"/>
      <c r="P128" s="5"/>
      <c r="Q128" s="44"/>
      <c r="R128" s="45"/>
      <c r="S128" s="45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78">
        <v>460</v>
      </c>
    </row>
    <row r="129" spans="1:34" s="13" customFormat="1" ht="12.75">
      <c r="A129" s="4"/>
      <c r="B129" s="4"/>
      <c r="C129" s="4"/>
      <c r="D129" s="6"/>
      <c r="E129" s="2"/>
      <c r="F129" s="5"/>
      <c r="G129" s="5"/>
      <c r="H129" s="7"/>
      <c r="I129" s="8"/>
      <c r="J129" s="8"/>
      <c r="K129" s="8"/>
      <c r="L129" s="5"/>
      <c r="M129" s="5"/>
      <c r="N129" s="50"/>
      <c r="O129" s="50"/>
      <c r="P129" s="5"/>
      <c r="Q129" s="46"/>
      <c r="R129" s="47"/>
      <c r="S129" s="47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78">
        <v>465</v>
      </c>
    </row>
    <row r="130" spans="1:34" s="13" customFormat="1" ht="12.75" customHeight="1">
      <c r="A130" s="4"/>
      <c r="B130" s="4"/>
      <c r="C130" s="4"/>
      <c r="D130" s="6"/>
      <c r="E130" s="2"/>
      <c r="F130" s="5"/>
      <c r="G130" s="5"/>
      <c r="H130" s="7"/>
      <c r="I130" s="8"/>
      <c r="J130" s="8"/>
      <c r="K130" s="8"/>
      <c r="L130" s="10"/>
      <c r="M130" s="2"/>
      <c r="N130" s="50"/>
      <c r="O130" s="50"/>
      <c r="P130" s="2"/>
      <c r="Q130" s="46"/>
      <c r="R130" s="47"/>
      <c r="S130" s="47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78">
        <v>470</v>
      </c>
    </row>
    <row r="131" spans="1:34" s="11" customFormat="1" ht="12.75">
      <c r="A131" s="4"/>
      <c r="B131" s="4"/>
      <c r="C131" s="4"/>
      <c r="D131" s="6"/>
      <c r="E131" s="2"/>
      <c r="F131" s="5"/>
      <c r="G131" s="5"/>
      <c r="H131" s="7"/>
      <c r="I131" s="8"/>
      <c r="J131" s="8"/>
      <c r="K131" s="8"/>
      <c r="L131" s="5"/>
      <c r="M131" s="5"/>
      <c r="N131" s="50"/>
      <c r="O131" s="50"/>
      <c r="P131" s="5"/>
      <c r="Q131" s="44"/>
      <c r="R131" s="45"/>
      <c r="S131" s="45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78">
        <v>475</v>
      </c>
    </row>
    <row r="132" spans="1:34" ht="12.75" customHeight="1">
      <c r="A132" s="4"/>
      <c r="B132" s="4"/>
      <c r="C132" s="4"/>
      <c r="D132" s="6"/>
      <c r="E132" s="2"/>
      <c r="F132" s="5"/>
      <c r="G132" s="5"/>
      <c r="H132" s="7"/>
      <c r="I132" s="8"/>
      <c r="J132" s="8"/>
      <c r="K132" s="12"/>
      <c r="L132" s="10"/>
      <c r="M132" s="2"/>
      <c r="P132" s="2"/>
      <c r="AH132" s="78">
        <v>480</v>
      </c>
    </row>
    <row r="133" spans="1:34" ht="12.75">
      <c r="A133" s="4"/>
      <c r="B133" s="4"/>
      <c r="C133" s="4"/>
      <c r="D133" s="6"/>
      <c r="E133" s="2"/>
      <c r="F133" s="5"/>
      <c r="G133" s="5"/>
      <c r="H133" s="7"/>
      <c r="I133" s="8"/>
      <c r="J133" s="8"/>
      <c r="K133" s="8"/>
      <c r="L133" s="9"/>
      <c r="M133" s="5"/>
      <c r="P133" s="5"/>
      <c r="AH133" s="78">
        <v>485</v>
      </c>
    </row>
    <row r="134" spans="1:34" ht="12.75" customHeight="1">
      <c r="A134" s="4"/>
      <c r="B134" s="4"/>
      <c r="C134" s="4"/>
      <c r="D134" s="6"/>
      <c r="E134" s="2"/>
      <c r="F134" s="5"/>
      <c r="G134" s="5"/>
      <c r="H134" s="7"/>
      <c r="I134" s="8"/>
      <c r="J134" s="8"/>
      <c r="K134" s="8"/>
      <c r="L134" s="5"/>
      <c r="M134" s="2"/>
      <c r="P134" s="2"/>
      <c r="AH134" s="78">
        <v>490</v>
      </c>
    </row>
    <row r="135" spans="1:34" ht="12.75">
      <c r="A135" s="4"/>
      <c r="B135" s="4"/>
      <c r="C135" s="4"/>
      <c r="D135" s="6"/>
      <c r="E135" s="2"/>
      <c r="F135" s="5"/>
      <c r="G135" s="5"/>
      <c r="H135" s="7"/>
      <c r="I135" s="8"/>
      <c r="J135" s="8"/>
      <c r="K135" s="8"/>
      <c r="L135" s="5"/>
      <c r="M135" s="9"/>
      <c r="P135" s="9"/>
      <c r="AH135" s="78">
        <v>495</v>
      </c>
    </row>
    <row r="136" spans="1:34" ht="12.75">
      <c r="A136" s="4"/>
      <c r="B136" s="4"/>
      <c r="C136" s="4"/>
      <c r="D136" s="6"/>
      <c r="E136" s="2"/>
      <c r="F136" s="5"/>
      <c r="G136" s="5"/>
      <c r="H136" s="7"/>
      <c r="I136" s="8"/>
      <c r="J136" s="8"/>
      <c r="K136" s="8"/>
      <c r="L136" s="10"/>
      <c r="M136" s="5"/>
      <c r="P136" s="5"/>
      <c r="AH136" s="78">
        <v>500</v>
      </c>
    </row>
    <row r="137" spans="1:34" ht="12.75">
      <c r="A137" s="4"/>
      <c r="B137" s="4"/>
      <c r="C137" s="4"/>
      <c r="D137" s="6"/>
      <c r="E137" s="2"/>
      <c r="F137" s="5"/>
      <c r="G137" s="5"/>
      <c r="H137" s="7"/>
      <c r="I137" s="8"/>
      <c r="J137" s="8"/>
      <c r="K137" s="8"/>
      <c r="L137" s="5"/>
      <c r="M137" s="5"/>
      <c r="P137" s="5"/>
      <c r="AH137" s="78">
        <v>505</v>
      </c>
    </row>
    <row r="138" spans="1:34" ht="12.75">
      <c r="A138" s="4"/>
      <c r="B138" s="4"/>
      <c r="C138" s="4"/>
      <c r="D138" s="6"/>
      <c r="E138" s="2"/>
      <c r="F138" s="5"/>
      <c r="G138" s="5"/>
      <c r="H138" s="7"/>
      <c r="I138" s="8"/>
      <c r="J138" s="8"/>
      <c r="K138" s="8"/>
      <c r="L138" s="10"/>
      <c r="M138" s="2"/>
      <c r="P138" s="2"/>
      <c r="AH138" s="78">
        <v>510</v>
      </c>
    </row>
    <row r="139" spans="1:34" ht="12.75">
      <c r="A139" s="4"/>
      <c r="B139" s="4"/>
      <c r="C139" s="4"/>
      <c r="D139" s="6"/>
      <c r="E139" s="2"/>
      <c r="F139" s="5"/>
      <c r="G139" s="5"/>
      <c r="H139" s="7"/>
      <c r="I139" s="8"/>
      <c r="J139" s="8"/>
      <c r="K139" s="8"/>
      <c r="L139" s="5"/>
      <c r="M139" s="5"/>
      <c r="P139" s="5"/>
      <c r="AH139" s="78">
        <v>515</v>
      </c>
    </row>
    <row r="140" spans="1:34" ht="12.75">
      <c r="A140" s="4"/>
      <c r="B140" s="4"/>
      <c r="C140" s="4"/>
      <c r="D140" s="6"/>
      <c r="E140" s="2"/>
      <c r="F140" s="5"/>
      <c r="G140" s="5"/>
      <c r="H140" s="7"/>
      <c r="I140" s="8"/>
      <c r="J140" s="8"/>
      <c r="K140" s="12"/>
      <c r="L140" s="10"/>
      <c r="M140" s="2"/>
      <c r="P140" s="2"/>
      <c r="AH140" s="78">
        <v>520</v>
      </c>
    </row>
    <row r="141" spans="1:34" ht="12.75">
      <c r="A141" s="4"/>
      <c r="B141" s="4"/>
      <c r="C141" s="4"/>
      <c r="D141" s="6"/>
      <c r="E141" s="2"/>
      <c r="F141" s="5"/>
      <c r="G141" s="5"/>
      <c r="H141" s="7"/>
      <c r="I141" s="8"/>
      <c r="J141" s="8"/>
      <c r="K141" s="8"/>
      <c r="L141" s="9"/>
      <c r="M141" s="5"/>
      <c r="P141" s="5"/>
      <c r="AH141" s="78">
        <v>525</v>
      </c>
    </row>
    <row r="142" spans="1:34" ht="12.75">
      <c r="A142" s="4"/>
      <c r="B142" s="4"/>
      <c r="C142" s="4"/>
      <c r="D142" s="6"/>
      <c r="E142" s="2"/>
      <c r="F142" s="5"/>
      <c r="G142" s="5"/>
      <c r="H142" s="7"/>
      <c r="I142" s="8"/>
      <c r="J142" s="8"/>
      <c r="K142" s="8"/>
      <c r="L142" s="5"/>
      <c r="M142" s="2"/>
      <c r="P142" s="2"/>
      <c r="AH142" s="78">
        <v>530</v>
      </c>
    </row>
    <row r="143" spans="1:34" ht="12.75">
      <c r="A143" s="4"/>
      <c r="B143" s="4"/>
      <c r="C143" s="4"/>
      <c r="D143" s="6"/>
      <c r="E143" s="2"/>
      <c r="F143" s="5"/>
      <c r="G143" s="5"/>
      <c r="H143" s="7"/>
      <c r="I143" s="8"/>
      <c r="J143" s="8"/>
      <c r="K143" s="8"/>
      <c r="L143" s="5"/>
      <c r="M143" s="9"/>
      <c r="P143" s="9"/>
      <c r="AH143" s="78">
        <v>535</v>
      </c>
    </row>
    <row r="144" spans="1:34" ht="12.75">
      <c r="A144" s="4"/>
      <c r="B144" s="4"/>
      <c r="C144" s="4"/>
      <c r="D144" s="6"/>
      <c r="E144" s="2"/>
      <c r="F144" s="5"/>
      <c r="G144" s="5"/>
      <c r="H144" s="7"/>
      <c r="I144" s="8"/>
      <c r="J144" s="8"/>
      <c r="K144" s="8"/>
      <c r="L144" s="10"/>
      <c r="M144" s="5"/>
      <c r="P144" s="5"/>
      <c r="AH144" s="78">
        <v>540</v>
      </c>
    </row>
    <row r="145" spans="1:34" ht="12.75">
      <c r="A145" s="4"/>
      <c r="B145" s="4"/>
      <c r="C145" s="4"/>
      <c r="D145" s="6"/>
      <c r="E145" s="2"/>
      <c r="F145" s="5"/>
      <c r="G145" s="5"/>
      <c r="H145" s="7"/>
      <c r="I145" s="8"/>
      <c r="J145" s="8"/>
      <c r="K145" s="8"/>
      <c r="L145" s="5"/>
      <c r="M145" s="5"/>
      <c r="P145" s="5"/>
      <c r="AH145" s="78">
        <v>545</v>
      </c>
    </row>
    <row r="146" spans="1:34" ht="12.75">
      <c r="A146" s="4"/>
      <c r="B146" s="4"/>
      <c r="C146" s="4"/>
      <c r="D146" s="6"/>
      <c r="E146" s="2"/>
      <c r="F146" s="5"/>
      <c r="G146" s="5"/>
      <c r="H146" s="7"/>
      <c r="I146" s="8"/>
      <c r="J146" s="8"/>
      <c r="K146" s="8"/>
      <c r="L146" s="10"/>
      <c r="M146" s="2"/>
      <c r="P146" s="2"/>
      <c r="AH146" s="78">
        <v>550</v>
      </c>
    </row>
    <row r="147" spans="1:34" ht="12.75">
      <c r="A147" s="4"/>
      <c r="B147" s="4"/>
      <c r="C147" s="4"/>
      <c r="D147" s="6"/>
      <c r="E147" s="2"/>
      <c r="F147" s="5"/>
      <c r="G147" s="5"/>
      <c r="H147" s="7"/>
      <c r="I147" s="8"/>
      <c r="J147" s="8"/>
      <c r="K147" s="8"/>
      <c r="L147" s="5"/>
      <c r="M147" s="5"/>
      <c r="P147" s="5"/>
      <c r="AH147" s="78">
        <v>555</v>
      </c>
    </row>
    <row r="148" spans="1:34" ht="12.75">
      <c r="A148" s="4"/>
      <c r="B148" s="4"/>
      <c r="C148" s="4"/>
      <c r="D148" s="6"/>
      <c r="E148" s="2"/>
      <c r="F148" s="5"/>
      <c r="G148" s="5"/>
      <c r="H148" s="7"/>
      <c r="I148" s="8"/>
      <c r="J148" s="8"/>
      <c r="K148" s="12"/>
      <c r="L148" s="10"/>
      <c r="M148" s="2"/>
      <c r="P148" s="2"/>
      <c r="AH148" s="78">
        <v>560</v>
      </c>
    </row>
    <row r="149" spans="1:34" ht="12.75">
      <c r="A149" s="4"/>
      <c r="B149" s="4"/>
      <c r="C149" s="4"/>
      <c r="D149" s="6"/>
      <c r="E149" s="2"/>
      <c r="F149" s="5"/>
      <c r="G149" s="5"/>
      <c r="H149" s="7"/>
      <c r="I149" s="8"/>
      <c r="J149" s="8"/>
      <c r="K149" s="8"/>
      <c r="L149" s="9"/>
      <c r="M149" s="5"/>
      <c r="P149" s="5"/>
      <c r="AH149" s="78">
        <v>565</v>
      </c>
    </row>
    <row r="150" spans="1:34" ht="12.75">
      <c r="A150" s="4"/>
      <c r="B150" s="4"/>
      <c r="C150" s="4"/>
      <c r="D150" s="6"/>
      <c r="E150" s="2"/>
      <c r="F150" s="5"/>
      <c r="G150" s="5"/>
      <c r="H150" s="7"/>
      <c r="I150" s="8"/>
      <c r="J150" s="8"/>
      <c r="K150" s="8"/>
      <c r="L150" s="5"/>
      <c r="M150" s="2"/>
      <c r="P150" s="2"/>
      <c r="AH150" s="78">
        <v>570</v>
      </c>
    </row>
    <row r="151" spans="1:34" ht="12.75">
      <c r="A151" s="4"/>
      <c r="B151" s="4"/>
      <c r="C151" s="4"/>
      <c r="D151" s="6"/>
      <c r="E151" s="2"/>
      <c r="F151" s="5"/>
      <c r="G151" s="5"/>
      <c r="H151" s="7"/>
      <c r="I151" s="8"/>
      <c r="J151" s="8"/>
      <c r="K151" s="8"/>
      <c r="L151" s="5"/>
      <c r="M151" s="9"/>
      <c r="P151" s="9"/>
      <c r="AH151" s="78">
        <v>575</v>
      </c>
    </row>
    <row r="152" spans="1:34" ht="12.75">
      <c r="A152" s="4"/>
      <c r="B152" s="4"/>
      <c r="C152" s="4"/>
      <c r="D152" s="6"/>
      <c r="E152" s="2"/>
      <c r="F152" s="5"/>
      <c r="G152" s="5"/>
      <c r="H152" s="7"/>
      <c r="I152" s="8"/>
      <c r="J152" s="8"/>
      <c r="K152" s="8"/>
      <c r="L152" s="10"/>
      <c r="M152" s="5"/>
      <c r="P152" s="5"/>
      <c r="AH152" s="78">
        <v>580</v>
      </c>
    </row>
    <row r="153" spans="1:34" ht="12.75">
      <c r="A153" s="4"/>
      <c r="B153" s="4"/>
      <c r="C153" s="4"/>
      <c r="D153" s="6"/>
      <c r="E153" s="2"/>
      <c r="F153" s="5"/>
      <c r="G153" s="5"/>
      <c r="H153" s="7"/>
      <c r="I153" s="8"/>
      <c r="J153" s="8"/>
      <c r="K153" s="8"/>
      <c r="L153" s="5"/>
      <c r="M153" s="5"/>
      <c r="P153" s="5"/>
      <c r="AH153" s="78">
        <v>585</v>
      </c>
    </row>
    <row r="154" spans="1:34" ht="12.75" customHeight="1">
      <c r="A154" s="4"/>
      <c r="B154" s="4"/>
      <c r="C154" s="4"/>
      <c r="D154" s="6"/>
      <c r="E154" s="2"/>
      <c r="F154" s="5"/>
      <c r="G154" s="5"/>
      <c r="H154" s="7"/>
      <c r="I154" s="8"/>
      <c r="J154" s="8"/>
      <c r="K154" s="8"/>
      <c r="L154" s="10"/>
      <c r="M154" s="2"/>
      <c r="P154" s="2"/>
      <c r="AH154" s="78">
        <v>590</v>
      </c>
    </row>
    <row r="155" spans="1:34" ht="12.75">
      <c r="A155" s="4"/>
      <c r="B155" s="4"/>
      <c r="C155" s="4"/>
      <c r="D155" s="6"/>
      <c r="E155" s="2"/>
      <c r="F155" s="5"/>
      <c r="G155" s="5"/>
      <c r="H155" s="7"/>
      <c r="I155" s="8"/>
      <c r="J155" s="8"/>
      <c r="K155" s="8"/>
      <c r="L155" s="5"/>
      <c r="M155" s="5"/>
      <c r="P155" s="5"/>
      <c r="AH155" s="78">
        <v>595</v>
      </c>
    </row>
    <row r="156" spans="1:34" ht="12.75" customHeight="1">
      <c r="A156" s="4"/>
      <c r="B156" s="4"/>
      <c r="C156" s="4"/>
      <c r="D156" s="6"/>
      <c r="E156" s="2"/>
      <c r="F156" s="5"/>
      <c r="G156" s="5"/>
      <c r="H156" s="7"/>
      <c r="I156" s="8"/>
      <c r="J156" s="8"/>
      <c r="K156" s="12"/>
      <c r="L156" s="10"/>
      <c r="M156" s="2"/>
      <c r="P156" s="2"/>
      <c r="AH156" s="78">
        <v>600</v>
      </c>
    </row>
    <row r="157" spans="1:34" ht="12.75">
      <c r="A157" s="4"/>
      <c r="B157" s="4"/>
      <c r="C157" s="4"/>
      <c r="D157" s="6"/>
      <c r="E157" s="2"/>
      <c r="F157" s="5"/>
      <c r="G157" s="5"/>
      <c r="H157" s="7"/>
      <c r="I157" s="8"/>
      <c r="J157" s="8"/>
      <c r="K157" s="8"/>
      <c r="L157" s="9"/>
      <c r="M157" s="5"/>
      <c r="P157" s="5"/>
      <c r="AH157" s="78">
        <v>605</v>
      </c>
    </row>
    <row r="158" spans="1:34" ht="12.75" customHeight="1">
      <c r="A158" s="4"/>
      <c r="B158" s="4"/>
      <c r="C158" s="4"/>
      <c r="D158" s="6"/>
      <c r="E158" s="2"/>
      <c r="F158" s="5"/>
      <c r="G158" s="5"/>
      <c r="H158" s="7"/>
      <c r="I158" s="8"/>
      <c r="J158" s="8"/>
      <c r="K158" s="8"/>
      <c r="L158" s="5"/>
      <c r="M158" s="2"/>
      <c r="P158" s="2"/>
      <c r="AH158" s="78">
        <v>610</v>
      </c>
    </row>
    <row r="159" spans="1:34" ht="12.75">
      <c r="A159" s="4"/>
      <c r="B159" s="4"/>
      <c r="C159" s="4"/>
      <c r="D159" s="6"/>
      <c r="E159" s="2"/>
      <c r="F159" s="5"/>
      <c r="G159" s="5"/>
      <c r="H159" s="7"/>
      <c r="I159" s="8"/>
      <c r="J159" s="8"/>
      <c r="K159" s="8"/>
      <c r="L159" s="5"/>
      <c r="M159" s="9"/>
      <c r="P159" s="9"/>
      <c r="AH159" s="78">
        <v>615</v>
      </c>
    </row>
    <row r="160" spans="1:34" ht="12.75">
      <c r="A160" s="4"/>
      <c r="B160" s="4"/>
      <c r="C160" s="4"/>
      <c r="D160" s="6"/>
      <c r="E160" s="2"/>
      <c r="F160" s="5"/>
      <c r="G160" s="5"/>
      <c r="H160" s="7"/>
      <c r="I160" s="8"/>
      <c r="J160" s="8"/>
      <c r="K160" s="8"/>
      <c r="L160" s="10"/>
      <c r="M160" s="5"/>
      <c r="P160" s="5"/>
      <c r="AH160" s="78">
        <v>620</v>
      </c>
    </row>
    <row r="161" spans="1:34" ht="12.75">
      <c r="A161" s="4"/>
      <c r="B161" s="4"/>
      <c r="C161" s="4"/>
      <c r="D161" s="6"/>
      <c r="E161" s="2"/>
      <c r="F161" s="5"/>
      <c r="G161" s="5"/>
      <c r="H161" s="7"/>
      <c r="I161" s="8"/>
      <c r="J161" s="8"/>
      <c r="K161" s="8"/>
      <c r="L161" s="5"/>
      <c r="M161" s="5"/>
      <c r="P161" s="5"/>
      <c r="AH161" s="78">
        <v>625</v>
      </c>
    </row>
    <row r="162" spans="1:34" ht="12.75">
      <c r="A162" s="4"/>
      <c r="B162" s="4"/>
      <c r="C162" s="4"/>
      <c r="D162" s="6"/>
      <c r="E162" s="2"/>
      <c r="F162" s="5"/>
      <c r="G162" s="5"/>
      <c r="H162" s="7"/>
      <c r="I162" s="8"/>
      <c r="J162" s="8"/>
      <c r="K162" s="8"/>
      <c r="L162" s="10"/>
      <c r="M162" s="2"/>
      <c r="P162" s="2"/>
      <c r="AH162" s="78">
        <v>630</v>
      </c>
    </row>
    <row r="163" spans="1:34" ht="12.75">
      <c r="A163" s="4"/>
      <c r="B163" s="4"/>
      <c r="C163" s="4"/>
      <c r="D163" s="6"/>
      <c r="E163" s="2"/>
      <c r="F163" s="5"/>
      <c r="G163" s="5"/>
      <c r="H163" s="7"/>
      <c r="I163" s="8"/>
      <c r="J163" s="8"/>
      <c r="K163" s="8"/>
      <c r="L163" s="5"/>
      <c r="M163" s="5"/>
      <c r="P163" s="5"/>
      <c r="AH163" s="78">
        <v>635</v>
      </c>
    </row>
    <row r="164" spans="1:34" ht="12.75">
      <c r="A164" s="4"/>
      <c r="B164" s="4"/>
      <c r="C164" s="4"/>
      <c r="D164" s="6"/>
      <c r="E164" s="2"/>
      <c r="F164" s="5"/>
      <c r="G164" s="5"/>
      <c r="H164" s="7"/>
      <c r="I164" s="8"/>
      <c r="J164" s="8"/>
      <c r="K164" s="12"/>
      <c r="L164" s="10"/>
      <c r="M164" s="2"/>
      <c r="P164" s="2"/>
      <c r="AH164" s="78">
        <v>640</v>
      </c>
    </row>
    <row r="165" spans="1:34" ht="12.75">
      <c r="A165" s="4"/>
      <c r="B165" s="4"/>
      <c r="C165" s="4"/>
      <c r="D165" s="6"/>
      <c r="E165" s="2"/>
      <c r="F165" s="5"/>
      <c r="G165" s="5"/>
      <c r="H165" s="7"/>
      <c r="I165" s="8"/>
      <c r="J165" s="8"/>
      <c r="K165" s="8"/>
      <c r="L165" s="9"/>
      <c r="M165" s="5"/>
      <c r="P165" s="5"/>
      <c r="AH165" s="78">
        <v>645</v>
      </c>
    </row>
    <row r="166" spans="1:34" ht="12.75">
      <c r="A166" s="4"/>
      <c r="B166" s="4"/>
      <c r="C166" s="4"/>
      <c r="D166" s="6"/>
      <c r="E166" s="2"/>
      <c r="F166" s="5"/>
      <c r="G166" s="5"/>
      <c r="H166" s="7"/>
      <c r="I166" s="8"/>
      <c r="J166" s="8"/>
      <c r="K166" s="8"/>
      <c r="L166" s="5"/>
      <c r="M166" s="2"/>
      <c r="P166" s="2"/>
      <c r="AH166" s="78">
        <v>650</v>
      </c>
    </row>
    <row r="167" spans="1:34" ht="12.75">
      <c r="A167" s="4"/>
      <c r="B167" s="4"/>
      <c r="C167" s="4"/>
      <c r="D167" s="6"/>
      <c r="E167" s="2"/>
      <c r="F167" s="5"/>
      <c r="G167" s="5"/>
      <c r="H167" s="7"/>
      <c r="I167" s="8"/>
      <c r="J167" s="8"/>
      <c r="K167" s="8"/>
      <c r="L167" s="5"/>
      <c r="M167" s="9"/>
      <c r="P167" s="9"/>
      <c r="AH167" s="78">
        <v>655</v>
      </c>
    </row>
    <row r="168" spans="1:34" ht="12.75">
      <c r="A168" s="4"/>
      <c r="B168" s="4"/>
      <c r="C168" s="4"/>
      <c r="D168" s="6"/>
      <c r="E168" s="2"/>
      <c r="F168" s="5"/>
      <c r="G168" s="5"/>
      <c r="H168" s="7"/>
      <c r="I168" s="8"/>
      <c r="J168" s="8"/>
      <c r="K168" s="8"/>
      <c r="L168" s="10"/>
      <c r="M168" s="5"/>
      <c r="P168" s="5"/>
      <c r="AH168" s="78">
        <v>660</v>
      </c>
    </row>
    <row r="169" spans="1:34" ht="12.75">
      <c r="A169" s="4"/>
      <c r="B169" s="4"/>
      <c r="C169" s="4"/>
      <c r="D169" s="6"/>
      <c r="E169" s="2"/>
      <c r="F169" s="5"/>
      <c r="G169" s="5"/>
      <c r="H169" s="7"/>
      <c r="I169" s="8"/>
      <c r="J169" s="8"/>
      <c r="K169" s="8"/>
      <c r="L169" s="5"/>
      <c r="M169" s="5"/>
      <c r="P169" s="5"/>
      <c r="AH169" s="78">
        <v>665</v>
      </c>
    </row>
    <row r="170" spans="1:34" ht="12.75">
      <c r="A170" s="4"/>
      <c r="B170" s="4"/>
      <c r="C170" s="4"/>
      <c r="D170" s="6"/>
      <c r="E170" s="2"/>
      <c r="F170" s="5"/>
      <c r="G170" s="5"/>
      <c r="H170" s="7"/>
      <c r="I170" s="8"/>
      <c r="J170" s="8"/>
      <c r="K170" s="8"/>
      <c r="L170" s="10"/>
      <c r="M170" s="2"/>
      <c r="P170" s="2"/>
      <c r="AH170" s="78">
        <v>670</v>
      </c>
    </row>
    <row r="171" spans="1:34" ht="12.75">
      <c r="A171" s="4"/>
      <c r="B171" s="4"/>
      <c r="C171" s="4"/>
      <c r="D171" s="6"/>
      <c r="E171" s="2"/>
      <c r="F171" s="5"/>
      <c r="G171" s="5"/>
      <c r="H171" s="7"/>
      <c r="I171" s="8"/>
      <c r="J171" s="8"/>
      <c r="K171" s="8"/>
      <c r="L171" s="5"/>
      <c r="M171" s="5"/>
      <c r="P171" s="5"/>
      <c r="AH171" s="78">
        <v>675</v>
      </c>
    </row>
    <row r="172" spans="1:34" ht="12.75">
      <c r="A172" s="4"/>
      <c r="B172" s="4"/>
      <c r="C172" s="4"/>
      <c r="D172" s="6"/>
      <c r="E172" s="2"/>
      <c r="F172" s="5"/>
      <c r="G172" s="5"/>
      <c r="H172" s="7"/>
      <c r="I172" s="8"/>
      <c r="J172" s="8"/>
      <c r="K172" s="12"/>
      <c r="L172" s="10"/>
      <c r="M172" s="2"/>
      <c r="P172" s="2"/>
      <c r="AH172" s="78">
        <v>680</v>
      </c>
    </row>
    <row r="173" spans="1:34" ht="12.75">
      <c r="A173" s="4"/>
      <c r="B173" s="4"/>
      <c r="C173" s="4"/>
      <c r="D173" s="6"/>
      <c r="E173" s="2"/>
      <c r="F173" s="5"/>
      <c r="G173" s="5"/>
      <c r="H173" s="7"/>
      <c r="I173" s="8"/>
      <c r="J173" s="8"/>
      <c r="K173" s="8"/>
      <c r="L173" s="9"/>
      <c r="M173" s="5"/>
      <c r="P173" s="5"/>
      <c r="AH173" s="78">
        <v>685</v>
      </c>
    </row>
    <row r="174" spans="1:34" ht="12.75">
      <c r="A174" s="4"/>
      <c r="B174" s="4"/>
      <c r="C174" s="4"/>
      <c r="D174" s="6"/>
      <c r="E174" s="2"/>
      <c r="F174" s="5"/>
      <c r="G174" s="5"/>
      <c r="H174" s="7"/>
      <c r="I174" s="8"/>
      <c r="J174" s="8"/>
      <c r="K174" s="8"/>
      <c r="L174" s="5"/>
      <c r="M174" s="2"/>
      <c r="P174" s="2"/>
      <c r="AH174" s="78">
        <v>690</v>
      </c>
    </row>
    <row r="175" spans="1:34" ht="12.75">
      <c r="A175" s="4"/>
      <c r="B175" s="4"/>
      <c r="C175" s="4"/>
      <c r="D175" s="6"/>
      <c r="E175" s="2"/>
      <c r="F175" s="5"/>
      <c r="G175" s="5"/>
      <c r="H175" s="7"/>
      <c r="I175" s="8"/>
      <c r="J175" s="8"/>
      <c r="K175" s="8"/>
      <c r="L175" s="5"/>
      <c r="M175" s="9"/>
      <c r="P175" s="9"/>
      <c r="AH175" s="78">
        <v>695</v>
      </c>
    </row>
    <row r="176" spans="1:34" ht="12.75">
      <c r="A176" s="4"/>
      <c r="B176" s="4"/>
      <c r="C176" s="4"/>
      <c r="D176" s="6"/>
      <c r="E176" s="2"/>
      <c r="F176" s="5"/>
      <c r="G176" s="5"/>
      <c r="H176" s="7"/>
      <c r="I176" s="8"/>
      <c r="J176" s="8"/>
      <c r="K176" s="8"/>
      <c r="L176" s="10"/>
      <c r="M176" s="5"/>
      <c r="P176" s="5"/>
      <c r="AH176" s="78">
        <v>700</v>
      </c>
    </row>
    <row r="177" spans="1:34" ht="12.75">
      <c r="A177" s="4"/>
      <c r="B177" s="4"/>
      <c r="C177" s="4"/>
      <c r="D177" s="6"/>
      <c r="E177" s="2"/>
      <c r="F177" s="5"/>
      <c r="G177" s="5"/>
      <c r="H177" s="7"/>
      <c r="I177" s="8"/>
      <c r="J177" s="8"/>
      <c r="K177" s="8"/>
      <c r="L177" s="5"/>
      <c r="M177" s="5"/>
      <c r="P177" s="5"/>
      <c r="AH177" s="78">
        <v>705</v>
      </c>
    </row>
    <row r="178" spans="1:34" ht="12.75" customHeight="1">
      <c r="A178" s="4"/>
      <c r="B178" s="4"/>
      <c r="C178" s="4"/>
      <c r="D178" s="6"/>
      <c r="E178" s="2"/>
      <c r="F178" s="5"/>
      <c r="G178" s="5"/>
      <c r="H178" s="7"/>
      <c r="I178" s="8"/>
      <c r="J178" s="8"/>
      <c r="K178" s="8"/>
      <c r="L178" s="10"/>
      <c r="M178" s="2"/>
      <c r="P178" s="2"/>
      <c r="AH178" s="78">
        <v>710</v>
      </c>
    </row>
    <row r="179" spans="1:34" ht="12.75">
      <c r="A179" s="4"/>
      <c r="B179" s="4"/>
      <c r="C179" s="4"/>
      <c r="D179" s="6"/>
      <c r="E179" s="2"/>
      <c r="F179" s="5"/>
      <c r="G179" s="5"/>
      <c r="H179" s="7"/>
      <c r="I179" s="8"/>
      <c r="J179" s="8"/>
      <c r="K179" s="8"/>
      <c r="L179" s="5"/>
      <c r="M179" s="5"/>
      <c r="P179" s="5"/>
      <c r="AH179" s="78">
        <v>715</v>
      </c>
    </row>
    <row r="180" spans="1:34" ht="12.75" customHeight="1">
      <c r="A180" s="4"/>
      <c r="B180" s="4"/>
      <c r="C180" s="4"/>
      <c r="D180" s="6"/>
      <c r="E180" s="2"/>
      <c r="F180" s="5"/>
      <c r="G180" s="5"/>
      <c r="H180" s="7"/>
      <c r="I180" s="8"/>
      <c r="J180" s="8"/>
      <c r="K180" s="12"/>
      <c r="L180" s="10"/>
      <c r="M180" s="2"/>
      <c r="P180" s="2"/>
      <c r="AH180" s="78">
        <v>720</v>
      </c>
    </row>
    <row r="181" spans="1:34" ht="15.75">
      <c r="A181" s="14"/>
      <c r="B181" s="14"/>
      <c r="C181" s="14"/>
      <c r="D181" s="15"/>
      <c r="E181" s="15"/>
      <c r="F181" s="15"/>
      <c r="G181" s="15"/>
      <c r="H181" s="15"/>
      <c r="I181" s="16"/>
      <c r="J181" s="16"/>
      <c r="K181" s="16"/>
      <c r="L181" s="26"/>
      <c r="M181" s="5"/>
      <c r="P181" s="5"/>
      <c r="AH181" s="78">
        <v>725</v>
      </c>
    </row>
    <row r="182" spans="1:34" ht="12.75" customHeight="1">
      <c r="A182" s="14"/>
      <c r="B182" s="14"/>
      <c r="C182" s="14"/>
      <c r="D182" s="15"/>
      <c r="E182" s="15"/>
      <c r="F182" s="15"/>
      <c r="G182" s="15"/>
      <c r="H182" s="15"/>
      <c r="I182" s="16"/>
      <c r="J182" s="16"/>
      <c r="K182" s="16"/>
      <c r="L182" s="26"/>
      <c r="M182" s="2"/>
      <c r="P182" s="2"/>
      <c r="AH182" s="78">
        <v>730</v>
      </c>
    </row>
    <row r="183" spans="1:34" ht="12.75" customHeight="1">
      <c r="A183" s="17"/>
      <c r="B183" s="17"/>
      <c r="C183" s="17"/>
      <c r="D183" s="15"/>
      <c r="E183" s="15"/>
      <c r="F183" s="15"/>
      <c r="G183" s="15"/>
      <c r="H183" s="15"/>
      <c r="I183" s="16"/>
      <c r="J183" s="16"/>
      <c r="K183" s="16"/>
      <c r="L183" s="27"/>
      <c r="M183" s="15"/>
      <c r="P183" s="15"/>
      <c r="AH183" s="78">
        <v>735</v>
      </c>
    </row>
    <row r="184" spans="1:34" ht="12.75" customHeight="1">
      <c r="A184" s="4"/>
      <c r="B184" s="4"/>
      <c r="C184" s="4"/>
      <c r="D184" s="6"/>
      <c r="E184" s="2"/>
      <c r="F184" s="5"/>
      <c r="G184" s="5"/>
      <c r="H184" s="7"/>
      <c r="I184" s="8"/>
      <c r="J184" s="8"/>
      <c r="K184" s="8"/>
      <c r="L184" s="9"/>
      <c r="M184" s="15"/>
      <c r="P184" s="15"/>
      <c r="AH184" s="78">
        <v>740</v>
      </c>
    </row>
    <row r="185" spans="1:34" ht="12.75" customHeight="1">
      <c r="A185" s="4"/>
      <c r="B185" s="4"/>
      <c r="C185" s="4"/>
      <c r="D185" s="6"/>
      <c r="E185" s="2"/>
      <c r="F185" s="5"/>
      <c r="G185" s="5"/>
      <c r="H185" s="7"/>
      <c r="I185" s="8"/>
      <c r="J185" s="8"/>
      <c r="K185" s="8"/>
      <c r="L185" s="5"/>
      <c r="M185" s="18"/>
      <c r="P185" s="18"/>
      <c r="AH185" s="78">
        <v>745</v>
      </c>
    </row>
    <row r="186" spans="1:34" ht="12.75">
      <c r="A186" s="4"/>
      <c r="B186" s="4"/>
      <c r="C186" s="4"/>
      <c r="D186" s="6"/>
      <c r="E186" s="2"/>
      <c r="F186" s="5"/>
      <c r="G186" s="5"/>
      <c r="H186" s="7"/>
      <c r="I186" s="8"/>
      <c r="J186" s="8"/>
      <c r="K186" s="8"/>
      <c r="L186" s="5"/>
      <c r="M186" s="9"/>
      <c r="P186" s="9"/>
      <c r="AH186" s="78">
        <v>750</v>
      </c>
    </row>
    <row r="187" spans="1:34" ht="12.75">
      <c r="A187" s="4"/>
      <c r="B187" s="4"/>
      <c r="C187" s="4"/>
      <c r="D187" s="6"/>
      <c r="E187" s="2"/>
      <c r="F187" s="5"/>
      <c r="G187" s="5"/>
      <c r="H187" s="7"/>
      <c r="I187" s="8"/>
      <c r="J187" s="8"/>
      <c r="K187" s="8"/>
      <c r="L187" s="10"/>
      <c r="M187" s="5"/>
      <c r="P187" s="5"/>
      <c r="AH187" s="78">
        <v>755</v>
      </c>
    </row>
    <row r="188" spans="1:34" ht="12.75">
      <c r="A188" s="4"/>
      <c r="B188" s="4"/>
      <c r="C188" s="4"/>
      <c r="D188" s="6"/>
      <c r="E188" s="2"/>
      <c r="F188" s="5"/>
      <c r="G188" s="5"/>
      <c r="H188" s="7"/>
      <c r="I188" s="8"/>
      <c r="J188" s="8"/>
      <c r="K188" s="8"/>
      <c r="L188" s="5"/>
      <c r="M188" s="5"/>
      <c r="P188" s="5"/>
      <c r="AH188" s="78">
        <v>760</v>
      </c>
    </row>
    <row r="189" spans="1:34" ht="12.75" customHeight="1">
      <c r="A189" s="4"/>
      <c r="B189" s="4"/>
      <c r="C189" s="4"/>
      <c r="D189" s="6"/>
      <c r="E189" s="2"/>
      <c r="F189" s="5"/>
      <c r="G189" s="5"/>
      <c r="H189" s="7"/>
      <c r="I189" s="8"/>
      <c r="J189" s="8"/>
      <c r="K189" s="8"/>
      <c r="L189" s="10"/>
      <c r="M189" s="2"/>
      <c r="P189" s="2"/>
      <c r="AH189" s="78">
        <v>765</v>
      </c>
    </row>
    <row r="190" spans="1:34" ht="12.75">
      <c r="A190" s="4"/>
      <c r="B190" s="4"/>
      <c r="C190" s="4"/>
      <c r="D190" s="6"/>
      <c r="E190" s="2"/>
      <c r="F190" s="5"/>
      <c r="G190" s="5"/>
      <c r="H190" s="7"/>
      <c r="I190" s="8"/>
      <c r="J190" s="8"/>
      <c r="K190" s="8"/>
      <c r="L190" s="5"/>
      <c r="M190" s="5"/>
      <c r="P190" s="5"/>
      <c r="AH190" s="78">
        <v>770</v>
      </c>
    </row>
    <row r="191" spans="1:34" ht="12.75" customHeight="1">
      <c r="A191" s="4"/>
      <c r="B191" s="4"/>
      <c r="C191" s="4"/>
      <c r="D191" s="6"/>
      <c r="E191" s="2"/>
      <c r="F191" s="5"/>
      <c r="G191" s="5"/>
      <c r="H191" s="7"/>
      <c r="I191" s="8"/>
      <c r="J191" s="8">
        <f>IF(H191=0,0,K190)</f>
        <v>0</v>
      </c>
      <c r="K191" s="12"/>
      <c r="L191" s="10"/>
      <c r="M191" s="2"/>
      <c r="P191" s="2"/>
      <c r="AH191" s="78">
        <v>775</v>
      </c>
    </row>
    <row r="192" spans="13:34" ht="12.75">
      <c r="M192" s="5"/>
      <c r="P192" s="5"/>
      <c r="AH192" s="78">
        <v>780</v>
      </c>
    </row>
    <row r="193" spans="13:34" ht="12.75" customHeight="1">
      <c r="M193" s="2"/>
      <c r="P193" s="2"/>
      <c r="AH193" s="78">
        <v>785</v>
      </c>
    </row>
    <row r="194" ht="12.75">
      <c r="AH194" s="78">
        <v>790</v>
      </c>
    </row>
    <row r="195" ht="12.75">
      <c r="AH195" s="78">
        <v>795</v>
      </c>
    </row>
    <row r="196" ht="12.75">
      <c r="AH196" s="78">
        <v>800</v>
      </c>
    </row>
    <row r="197" ht="12.75">
      <c r="AH197" s="78">
        <v>805</v>
      </c>
    </row>
    <row r="198" ht="12.75">
      <c r="AH198" s="78">
        <v>810</v>
      </c>
    </row>
    <row r="199" ht="12.75">
      <c r="AH199" s="78">
        <v>815</v>
      </c>
    </row>
    <row r="200" ht="12.75">
      <c r="AH200" s="78">
        <v>820</v>
      </c>
    </row>
    <row r="201" ht="12.75">
      <c r="AH201" s="78">
        <v>825</v>
      </c>
    </row>
    <row r="202" ht="12.75">
      <c r="AH202" s="78">
        <v>830</v>
      </c>
    </row>
    <row r="203" ht="12.75">
      <c r="AH203" s="78">
        <v>835</v>
      </c>
    </row>
    <row r="204" ht="12.75">
      <c r="AH204" s="78">
        <v>840</v>
      </c>
    </row>
    <row r="205" ht="12.75">
      <c r="AH205" s="78">
        <v>845</v>
      </c>
    </row>
    <row r="206" ht="12.75">
      <c r="AH206" s="78">
        <v>850</v>
      </c>
    </row>
    <row r="207" ht="12.75">
      <c r="AH207" s="78">
        <v>855</v>
      </c>
    </row>
    <row r="208" ht="12.75">
      <c r="AH208" s="78">
        <v>860</v>
      </c>
    </row>
    <row r="209" ht="12.75">
      <c r="AH209" s="78">
        <v>865</v>
      </c>
    </row>
    <row r="210" ht="12.75">
      <c r="AH210" s="78">
        <v>870</v>
      </c>
    </row>
    <row r="211" ht="12.75">
      <c r="AH211" s="78">
        <v>875</v>
      </c>
    </row>
    <row r="212" ht="12.75">
      <c r="AH212" s="78">
        <v>880</v>
      </c>
    </row>
    <row r="213" ht="12.75">
      <c r="AH213" s="78">
        <v>885</v>
      </c>
    </row>
    <row r="214" ht="12.75">
      <c r="AH214" s="78">
        <v>890</v>
      </c>
    </row>
    <row r="215" ht="12.75">
      <c r="AH215" s="78">
        <v>895</v>
      </c>
    </row>
    <row r="216" ht="12.75">
      <c r="AH216" s="78">
        <v>900</v>
      </c>
    </row>
    <row r="217" ht="12.75">
      <c r="AH217" s="78">
        <v>905</v>
      </c>
    </row>
    <row r="218" ht="12.75">
      <c r="AH218" s="78">
        <v>910</v>
      </c>
    </row>
    <row r="219" ht="12.75">
      <c r="AH219" s="78">
        <v>915</v>
      </c>
    </row>
    <row r="220" ht="12.75">
      <c r="AH220" s="78">
        <v>920</v>
      </c>
    </row>
    <row r="221" ht="12.75">
      <c r="AH221" s="78">
        <v>925</v>
      </c>
    </row>
    <row r="222" ht="12.75">
      <c r="AH222" s="78">
        <v>930</v>
      </c>
    </row>
    <row r="223" ht="12.75">
      <c r="AH223" s="78">
        <v>935</v>
      </c>
    </row>
    <row r="224" ht="12.75">
      <c r="AH224" s="78">
        <v>940</v>
      </c>
    </row>
    <row r="225" ht="12.75">
      <c r="AH225" s="78">
        <v>945</v>
      </c>
    </row>
    <row r="226" ht="12.75">
      <c r="AH226" s="78">
        <v>950</v>
      </c>
    </row>
    <row r="227" ht="12.75">
      <c r="AH227" s="78">
        <v>955</v>
      </c>
    </row>
    <row r="228" ht="12.75">
      <c r="AH228" s="78">
        <v>960</v>
      </c>
    </row>
    <row r="229" ht="12.75">
      <c r="AH229" s="78">
        <v>965</v>
      </c>
    </row>
    <row r="230" ht="12.75">
      <c r="AH230" s="78">
        <v>970</v>
      </c>
    </row>
    <row r="231" ht="12.75">
      <c r="AH231" s="78">
        <v>975</v>
      </c>
    </row>
    <row r="232" ht="12.75">
      <c r="AH232" s="78">
        <v>980</v>
      </c>
    </row>
    <row r="233" ht="12.75">
      <c r="AH233" s="78">
        <v>985</v>
      </c>
    </row>
    <row r="234" ht="12.75">
      <c r="AH234" s="78">
        <v>990</v>
      </c>
    </row>
    <row r="235" ht="12.75">
      <c r="AH235" s="78">
        <v>995</v>
      </c>
    </row>
    <row r="236" ht="12.75">
      <c r="AH236" s="78">
        <v>1000</v>
      </c>
    </row>
    <row r="237" ht="12.75">
      <c r="AH237" s="78">
        <v>1005</v>
      </c>
    </row>
    <row r="238" ht="12.75">
      <c r="AH238" s="78">
        <v>1010</v>
      </c>
    </row>
    <row r="239" ht="12.75">
      <c r="AH239" s="78">
        <v>1015</v>
      </c>
    </row>
    <row r="240" ht="12.75">
      <c r="AH240" s="78">
        <v>1020</v>
      </c>
    </row>
    <row r="241" ht="12.75">
      <c r="AH241" s="78">
        <v>1025</v>
      </c>
    </row>
    <row r="242" ht="12.75">
      <c r="AH242" s="78">
        <v>1030</v>
      </c>
    </row>
    <row r="243" ht="12.75">
      <c r="AH243" s="78">
        <v>1035</v>
      </c>
    </row>
    <row r="244" ht="12.75">
      <c r="AH244" s="78">
        <v>1040</v>
      </c>
    </row>
    <row r="245" ht="12.75">
      <c r="AH245" s="78">
        <v>1045</v>
      </c>
    </row>
    <row r="246" ht="12.75">
      <c r="AH246" s="78">
        <v>1050</v>
      </c>
    </row>
    <row r="247" ht="12.75">
      <c r="AH247" s="78">
        <v>1055</v>
      </c>
    </row>
    <row r="248" ht="12.75">
      <c r="AH248" s="78">
        <v>1060</v>
      </c>
    </row>
    <row r="249" ht="12.75">
      <c r="AH249" s="78">
        <v>1065</v>
      </c>
    </row>
    <row r="250" ht="12.75">
      <c r="AH250" s="78">
        <v>1070</v>
      </c>
    </row>
    <row r="251" ht="12.75">
      <c r="AH251" s="78">
        <v>1075</v>
      </c>
    </row>
    <row r="252" ht="12.75">
      <c r="AH252" s="78">
        <v>1080</v>
      </c>
    </row>
    <row r="253" ht="12.75">
      <c r="AH253" s="78">
        <v>1085</v>
      </c>
    </row>
    <row r="254" ht="12.75">
      <c r="AH254" s="78">
        <v>1090</v>
      </c>
    </row>
    <row r="255" ht="12.75">
      <c r="AH255" s="78">
        <v>1095</v>
      </c>
    </row>
    <row r="256" ht="12.75">
      <c r="AH256" s="78">
        <v>1100</v>
      </c>
    </row>
    <row r="257" ht="12.75">
      <c r="AH257" s="78">
        <v>1105</v>
      </c>
    </row>
    <row r="258" ht="12.75">
      <c r="AH258" s="78">
        <v>1110</v>
      </c>
    </row>
    <row r="259" ht="12.75">
      <c r="AH259" s="78">
        <v>1115</v>
      </c>
    </row>
    <row r="260" ht="12.75">
      <c r="AH260" s="78">
        <v>1120</v>
      </c>
    </row>
    <row r="261" ht="12.75">
      <c r="AH261" s="78">
        <v>1125</v>
      </c>
    </row>
    <row r="262" ht="12.75">
      <c r="AH262" s="78">
        <v>1130</v>
      </c>
    </row>
    <row r="263" ht="12.75">
      <c r="AH263" s="78">
        <v>1135</v>
      </c>
    </row>
    <row r="264" ht="12.75">
      <c r="AH264" s="78">
        <v>1140</v>
      </c>
    </row>
    <row r="265" ht="12.75">
      <c r="AH265" s="78">
        <v>1145</v>
      </c>
    </row>
    <row r="266" ht="12.75">
      <c r="AH266" s="78">
        <v>1150</v>
      </c>
    </row>
    <row r="267" ht="12.75">
      <c r="AH267" s="78">
        <v>1155</v>
      </c>
    </row>
    <row r="268" ht="12.75">
      <c r="AH268" s="78">
        <v>1160</v>
      </c>
    </row>
    <row r="269" ht="12.75">
      <c r="AH269" s="78">
        <v>1165</v>
      </c>
    </row>
    <row r="270" ht="12.75">
      <c r="AH270" s="78">
        <v>1170</v>
      </c>
    </row>
    <row r="271" ht="12.75">
      <c r="AH271" s="78">
        <v>1175</v>
      </c>
    </row>
    <row r="272" ht="12.75">
      <c r="AH272" s="78">
        <v>1180</v>
      </c>
    </row>
    <row r="273" ht="12.75">
      <c r="AH273" s="78">
        <v>1185</v>
      </c>
    </row>
    <row r="274" ht="12.75">
      <c r="AH274" s="78">
        <v>1190</v>
      </c>
    </row>
    <row r="275" ht="12.75">
      <c r="AH275" s="78">
        <v>1195</v>
      </c>
    </row>
    <row r="276" ht="12.75">
      <c r="AH276" s="78">
        <v>1200</v>
      </c>
    </row>
    <row r="277" ht="12.75">
      <c r="AH277" s="78">
        <v>1205</v>
      </c>
    </row>
    <row r="278" ht="12.75">
      <c r="AH278" s="78">
        <v>1210</v>
      </c>
    </row>
    <row r="279" ht="12.75">
      <c r="AH279" s="78">
        <v>1215</v>
      </c>
    </row>
    <row r="280" ht="12.75">
      <c r="AH280" s="78">
        <v>1220</v>
      </c>
    </row>
    <row r="281" ht="12.75">
      <c r="AH281" s="78">
        <v>1225</v>
      </c>
    </row>
    <row r="282" ht="12.75">
      <c r="AH282" s="78">
        <v>1230</v>
      </c>
    </row>
    <row r="283" ht="12.75">
      <c r="AH283" s="78">
        <v>1235</v>
      </c>
    </row>
    <row r="284" ht="12.75">
      <c r="AH284" s="78">
        <v>1240</v>
      </c>
    </row>
    <row r="285" ht="12.75">
      <c r="AH285" s="78">
        <v>1245</v>
      </c>
    </row>
    <row r="286" ht="12.75">
      <c r="AH286" s="78">
        <v>1250</v>
      </c>
    </row>
    <row r="287" ht="12.75">
      <c r="AH287" s="78">
        <v>1255</v>
      </c>
    </row>
    <row r="288" ht="12.75">
      <c r="AH288" s="78">
        <v>1260</v>
      </c>
    </row>
    <row r="289" ht="12.75">
      <c r="AH289" s="78">
        <v>1265</v>
      </c>
    </row>
    <row r="290" ht="12.75">
      <c r="AH290" s="78">
        <v>1270</v>
      </c>
    </row>
    <row r="291" ht="12.75">
      <c r="AH291" s="78">
        <v>1275</v>
      </c>
    </row>
    <row r="292" ht="12.75">
      <c r="AH292" s="78">
        <v>1280</v>
      </c>
    </row>
    <row r="293" ht="12.75">
      <c r="AH293" s="78">
        <v>1285</v>
      </c>
    </row>
    <row r="294" ht="12.75">
      <c r="AH294" s="78">
        <v>1290</v>
      </c>
    </row>
    <row r="295" ht="12.75">
      <c r="AH295" s="78">
        <v>1295</v>
      </c>
    </row>
    <row r="296" ht="12.75">
      <c r="AH296" s="78">
        <v>1300</v>
      </c>
    </row>
    <row r="297" ht="12.75">
      <c r="AH297" s="78">
        <v>1305</v>
      </c>
    </row>
    <row r="298" ht="12.75">
      <c r="AH298" s="78">
        <v>1310</v>
      </c>
    </row>
    <row r="299" ht="12.75">
      <c r="AH299" s="78">
        <v>1315</v>
      </c>
    </row>
    <row r="300" ht="12.75">
      <c r="AH300" s="78">
        <v>1320</v>
      </c>
    </row>
    <row r="301" ht="12.75">
      <c r="AH301" s="78">
        <v>1325</v>
      </c>
    </row>
    <row r="302" ht="12.75">
      <c r="AH302" s="78">
        <v>1330</v>
      </c>
    </row>
    <row r="303" ht="12.75">
      <c r="AH303" s="78">
        <v>1335</v>
      </c>
    </row>
    <row r="304" ht="12.75">
      <c r="AH304" s="78">
        <v>1340</v>
      </c>
    </row>
    <row r="305" ht="12.75">
      <c r="AH305" s="78">
        <v>1345</v>
      </c>
    </row>
    <row r="306" ht="12.75">
      <c r="AH306" s="78">
        <v>1350</v>
      </c>
    </row>
    <row r="307" ht="12.75">
      <c r="AH307" s="78">
        <v>1355</v>
      </c>
    </row>
    <row r="308" ht="12.75">
      <c r="AH308" s="78">
        <v>1360</v>
      </c>
    </row>
    <row r="309" ht="12.75">
      <c r="AH309" s="78">
        <v>1365</v>
      </c>
    </row>
    <row r="310" ht="12.75">
      <c r="AH310" s="78">
        <v>1370</v>
      </c>
    </row>
    <row r="311" ht="12.75">
      <c r="AH311" s="78">
        <v>1375</v>
      </c>
    </row>
    <row r="312" ht="12.75">
      <c r="AH312" s="78">
        <v>1380</v>
      </c>
    </row>
    <row r="313" ht="12.75">
      <c r="AH313" s="78">
        <v>1385</v>
      </c>
    </row>
    <row r="314" ht="12.75">
      <c r="AH314" s="78">
        <v>1390</v>
      </c>
    </row>
    <row r="315" ht="12.75">
      <c r="AH315" s="78">
        <v>1395</v>
      </c>
    </row>
    <row r="316" ht="12.75">
      <c r="AH316" s="78">
        <v>1400</v>
      </c>
    </row>
    <row r="317" ht="12.75">
      <c r="AH317" s="78">
        <v>1405</v>
      </c>
    </row>
    <row r="318" ht="12.75">
      <c r="AH318" s="78">
        <v>1410</v>
      </c>
    </row>
    <row r="319" ht="12.75">
      <c r="AH319" s="78">
        <v>1415</v>
      </c>
    </row>
    <row r="320" ht="12.75">
      <c r="AH320" s="78">
        <v>1420</v>
      </c>
    </row>
    <row r="321" ht="12.75">
      <c r="AH321" s="78">
        <v>1425</v>
      </c>
    </row>
    <row r="322" ht="12.75">
      <c r="AH322" s="78">
        <v>1430</v>
      </c>
    </row>
    <row r="323" ht="12.75">
      <c r="AH323" s="78">
        <v>1435</v>
      </c>
    </row>
    <row r="324" ht="12.75">
      <c r="AH324" s="78">
        <v>1440</v>
      </c>
    </row>
    <row r="325" ht="12.75">
      <c r="AH325" s="78">
        <v>1445</v>
      </c>
    </row>
    <row r="326" ht="12.75">
      <c r="AH326" s="78">
        <v>1450</v>
      </c>
    </row>
    <row r="327" ht="12.75">
      <c r="AH327" s="78">
        <v>1455</v>
      </c>
    </row>
    <row r="328" ht="12.75">
      <c r="AH328" s="78">
        <v>1460</v>
      </c>
    </row>
    <row r="329" ht="12.75">
      <c r="AH329" s="78">
        <v>1465</v>
      </c>
    </row>
    <row r="330" ht="12.75">
      <c r="AH330" s="78">
        <v>1470</v>
      </c>
    </row>
    <row r="331" ht="12.75">
      <c r="AH331" s="78">
        <v>1475</v>
      </c>
    </row>
    <row r="332" ht="12.75">
      <c r="AH332" s="78">
        <v>1480</v>
      </c>
    </row>
    <row r="333" ht="12.75">
      <c r="AH333" s="78">
        <v>1485</v>
      </c>
    </row>
    <row r="334" ht="12.75">
      <c r="AH334" s="78">
        <v>1490</v>
      </c>
    </row>
    <row r="335" ht="12.75">
      <c r="AH335" s="78">
        <v>1495</v>
      </c>
    </row>
    <row r="336" ht="12.75">
      <c r="AH336" s="78">
        <v>1500</v>
      </c>
    </row>
    <row r="337" ht="12.75">
      <c r="AH337" s="78">
        <v>1505</v>
      </c>
    </row>
    <row r="338" ht="12.75">
      <c r="AH338" s="78">
        <v>1510</v>
      </c>
    </row>
    <row r="339" ht="12.75">
      <c r="AH339" s="78">
        <v>1515</v>
      </c>
    </row>
    <row r="340" ht="12.75">
      <c r="AH340" s="78">
        <v>1520</v>
      </c>
    </row>
    <row r="341" ht="12.75">
      <c r="AH341" s="78">
        <v>1525</v>
      </c>
    </row>
    <row r="342" ht="12.75">
      <c r="AH342" s="78">
        <v>1530</v>
      </c>
    </row>
    <row r="343" ht="12.75">
      <c r="AH343" s="78">
        <v>1535</v>
      </c>
    </row>
    <row r="344" ht="12.75">
      <c r="AH344" s="78">
        <v>1540</v>
      </c>
    </row>
    <row r="345" ht="12.75">
      <c r="AH345" s="78">
        <v>1545</v>
      </c>
    </row>
    <row r="346" ht="12.75">
      <c r="AH346" s="78">
        <v>1550</v>
      </c>
    </row>
    <row r="347" ht="12.75">
      <c r="AH347" s="78">
        <v>1555</v>
      </c>
    </row>
    <row r="348" ht="12.75">
      <c r="AH348" s="78">
        <v>1560</v>
      </c>
    </row>
    <row r="349" ht="12.75">
      <c r="AH349" s="78">
        <v>1565</v>
      </c>
    </row>
    <row r="350" ht="12.75">
      <c r="AH350" s="78">
        <v>1570</v>
      </c>
    </row>
    <row r="351" ht="12.75">
      <c r="AH351" s="78">
        <v>1575</v>
      </c>
    </row>
    <row r="352" ht="12.75">
      <c r="AH352" s="78">
        <v>1580</v>
      </c>
    </row>
    <row r="353" ht="12.75">
      <c r="AH353" s="78">
        <v>1585</v>
      </c>
    </row>
    <row r="354" ht="12.75">
      <c r="AH354" s="78">
        <v>1590</v>
      </c>
    </row>
    <row r="355" ht="12.75">
      <c r="AH355" s="78">
        <v>1595</v>
      </c>
    </row>
    <row r="356" ht="12.75">
      <c r="AH356" s="78">
        <v>1600</v>
      </c>
    </row>
    <row r="357" ht="12.75">
      <c r="AH357" s="78">
        <v>1605</v>
      </c>
    </row>
    <row r="358" ht="12.75">
      <c r="AH358" s="78">
        <v>1610</v>
      </c>
    </row>
    <row r="359" ht="12.75">
      <c r="AH359" s="78">
        <v>1615</v>
      </c>
    </row>
    <row r="360" ht="12.75">
      <c r="AH360" s="78">
        <v>1620</v>
      </c>
    </row>
    <row r="361" ht="12.75">
      <c r="AH361" s="78">
        <v>1625</v>
      </c>
    </row>
    <row r="362" ht="12.75">
      <c r="AH362" s="78">
        <v>1630</v>
      </c>
    </row>
    <row r="363" ht="12.75">
      <c r="AH363" s="78">
        <v>1635</v>
      </c>
    </row>
    <row r="364" ht="12.75">
      <c r="AH364" s="78">
        <v>1640</v>
      </c>
    </row>
    <row r="365" ht="12.75">
      <c r="AH365" s="78">
        <v>1645</v>
      </c>
    </row>
    <row r="366" ht="12.75">
      <c r="AH366" s="78">
        <v>1650</v>
      </c>
    </row>
    <row r="367" ht="12.75">
      <c r="AH367" s="78">
        <v>1655</v>
      </c>
    </row>
    <row r="368" ht="12.75">
      <c r="AH368" s="78">
        <v>1660</v>
      </c>
    </row>
    <row r="369" ht="12.75">
      <c r="AH369" s="78">
        <v>1665</v>
      </c>
    </row>
    <row r="370" ht="12.75">
      <c r="AH370" s="78">
        <v>1670</v>
      </c>
    </row>
    <row r="371" ht="12.75">
      <c r="AH371" s="78">
        <v>1675</v>
      </c>
    </row>
    <row r="372" ht="12.75">
      <c r="AH372" s="78">
        <v>1680</v>
      </c>
    </row>
    <row r="373" ht="12.75">
      <c r="AH373" s="78">
        <v>1685</v>
      </c>
    </row>
    <row r="374" ht="12.75">
      <c r="AH374" s="78">
        <v>1690</v>
      </c>
    </row>
    <row r="375" ht="12.75">
      <c r="AH375" s="78">
        <v>1695</v>
      </c>
    </row>
    <row r="376" ht="12.75">
      <c r="AH376" s="78">
        <v>1700</v>
      </c>
    </row>
    <row r="377" ht="12.75">
      <c r="AH377" s="78">
        <v>1705</v>
      </c>
    </row>
    <row r="378" ht="12.75">
      <c r="AH378" s="78">
        <v>1710</v>
      </c>
    </row>
    <row r="379" ht="12.75">
      <c r="AH379" s="78">
        <v>1715</v>
      </c>
    </row>
    <row r="380" ht="12.75">
      <c r="AH380" s="78">
        <v>1720</v>
      </c>
    </row>
    <row r="381" ht="12.75">
      <c r="AH381" s="78">
        <v>1725</v>
      </c>
    </row>
    <row r="382" ht="12.75">
      <c r="AH382" s="78">
        <v>1730</v>
      </c>
    </row>
    <row r="383" ht="12.75">
      <c r="AH383" s="78">
        <v>1735</v>
      </c>
    </row>
    <row r="384" ht="12.75">
      <c r="AH384" s="78">
        <v>1740</v>
      </c>
    </row>
    <row r="385" ht="12.75">
      <c r="AH385" s="78">
        <v>1745</v>
      </c>
    </row>
    <row r="386" ht="12.75">
      <c r="AH386" s="78">
        <v>1750</v>
      </c>
    </row>
    <row r="387" ht="12.75">
      <c r="AH387" s="78">
        <v>1755</v>
      </c>
    </row>
    <row r="388" ht="12.75">
      <c r="AH388" s="78">
        <v>1760</v>
      </c>
    </row>
    <row r="389" ht="12.75">
      <c r="AH389" s="78">
        <v>1765</v>
      </c>
    </row>
    <row r="390" ht="12.75">
      <c r="AH390" s="78">
        <v>1770</v>
      </c>
    </row>
    <row r="391" ht="12.75">
      <c r="AH391" s="78">
        <v>1775</v>
      </c>
    </row>
    <row r="392" ht="12.75">
      <c r="AH392" s="78">
        <v>1780</v>
      </c>
    </row>
    <row r="393" ht="12.75">
      <c r="AH393" s="78">
        <v>1785</v>
      </c>
    </row>
    <row r="394" ht="12.75">
      <c r="AH394" s="78">
        <v>1790</v>
      </c>
    </row>
    <row r="395" ht="12.75">
      <c r="AH395" s="78">
        <v>1795</v>
      </c>
    </row>
    <row r="396" ht="12.75">
      <c r="AH396" s="78">
        <v>1800</v>
      </c>
    </row>
    <row r="397" ht="12.75">
      <c r="AH397" s="78">
        <v>1805</v>
      </c>
    </row>
    <row r="398" ht="12.75">
      <c r="AH398" s="78">
        <v>1810</v>
      </c>
    </row>
    <row r="399" ht="12.75">
      <c r="AH399" s="78">
        <v>1815</v>
      </c>
    </row>
    <row r="400" ht="12.75">
      <c r="AH400" s="78">
        <v>1820</v>
      </c>
    </row>
    <row r="401" ht="12.75">
      <c r="AH401" s="78">
        <v>1825</v>
      </c>
    </row>
    <row r="402" ht="12.75">
      <c r="AH402" s="78">
        <v>1830</v>
      </c>
    </row>
    <row r="403" ht="12.75">
      <c r="AH403" s="78">
        <v>1835</v>
      </c>
    </row>
    <row r="404" ht="12.75">
      <c r="AH404" s="78">
        <v>1840</v>
      </c>
    </row>
    <row r="405" ht="12.75">
      <c r="AH405" s="78">
        <v>1845</v>
      </c>
    </row>
    <row r="406" ht="12.75">
      <c r="AH406" s="78">
        <v>1850</v>
      </c>
    </row>
    <row r="407" ht="12.75">
      <c r="AH407" s="78">
        <v>1855</v>
      </c>
    </row>
    <row r="408" ht="12.75">
      <c r="AH408" s="78">
        <v>1860</v>
      </c>
    </row>
    <row r="409" ht="12.75">
      <c r="AH409" s="78">
        <v>1865</v>
      </c>
    </row>
    <row r="410" ht="12.75">
      <c r="AH410" s="78">
        <v>1870</v>
      </c>
    </row>
    <row r="411" ht="12.75">
      <c r="AH411" s="78">
        <v>1875</v>
      </c>
    </row>
    <row r="412" ht="12.75">
      <c r="AH412" s="78">
        <v>1880</v>
      </c>
    </row>
    <row r="413" ht="12.75">
      <c r="AH413" s="78">
        <v>1885</v>
      </c>
    </row>
    <row r="414" ht="12.75">
      <c r="AH414" s="78">
        <v>1890</v>
      </c>
    </row>
    <row r="415" ht="12.75">
      <c r="AH415" s="78">
        <v>1895</v>
      </c>
    </row>
    <row r="416" ht="12.75">
      <c r="AH416" s="78">
        <v>1900</v>
      </c>
    </row>
    <row r="417" ht="12.75">
      <c r="AH417" s="78">
        <v>1905</v>
      </c>
    </row>
    <row r="418" ht="12.75">
      <c r="AH418" s="78">
        <v>1910</v>
      </c>
    </row>
    <row r="419" ht="12.75">
      <c r="AH419" s="78">
        <v>1915</v>
      </c>
    </row>
    <row r="420" ht="12.75">
      <c r="AH420" s="78">
        <v>1920</v>
      </c>
    </row>
    <row r="421" ht="12.75">
      <c r="AH421" s="78">
        <v>1925</v>
      </c>
    </row>
    <row r="422" ht="12.75">
      <c r="AH422" s="78">
        <v>1930</v>
      </c>
    </row>
    <row r="423" ht="12.75">
      <c r="AH423" s="78">
        <v>1935</v>
      </c>
    </row>
    <row r="424" ht="12.75">
      <c r="AH424" s="78">
        <v>1940</v>
      </c>
    </row>
    <row r="425" ht="12.75">
      <c r="AH425" s="78">
        <v>1945</v>
      </c>
    </row>
    <row r="426" ht="12.75">
      <c r="AH426" s="78">
        <v>1950</v>
      </c>
    </row>
    <row r="427" ht="12.75">
      <c r="AH427" s="78">
        <v>1955</v>
      </c>
    </row>
    <row r="428" ht="12.75">
      <c r="AH428" s="78">
        <v>1960</v>
      </c>
    </row>
    <row r="429" ht="12.75">
      <c r="AH429" s="78">
        <v>1965</v>
      </c>
    </row>
    <row r="430" ht="12.75">
      <c r="AH430" s="78">
        <v>1970</v>
      </c>
    </row>
    <row r="431" ht="12.75">
      <c r="AH431" s="78">
        <v>1975</v>
      </c>
    </row>
    <row r="432" ht="12.75">
      <c r="AH432" s="78">
        <v>1980</v>
      </c>
    </row>
    <row r="433" ht="12.75">
      <c r="AH433" s="78">
        <v>1985</v>
      </c>
    </row>
    <row r="434" ht="12.75">
      <c r="AH434" s="78">
        <v>1990</v>
      </c>
    </row>
    <row r="435" ht="12.75">
      <c r="AH435" s="78">
        <v>1995</v>
      </c>
    </row>
    <row r="436" ht="12.75">
      <c r="AH436" s="78">
        <v>2000</v>
      </c>
    </row>
  </sheetData>
  <sheetProtection password="E97E" sheet="1"/>
  <protectedRanges>
    <protectedRange sqref="A9:L32" name="Range1"/>
  </protectedRanges>
  <mergeCells count="17">
    <mergeCell ref="B5:J5"/>
    <mergeCell ref="B6:J6"/>
    <mergeCell ref="B7:J7"/>
    <mergeCell ref="A8:L8"/>
    <mergeCell ref="A1:L1"/>
    <mergeCell ref="A2:L2"/>
    <mergeCell ref="A3:L3"/>
    <mergeCell ref="B4:J4"/>
    <mergeCell ref="Z35:AG35"/>
    <mergeCell ref="A32:L32"/>
    <mergeCell ref="A33:G33"/>
    <mergeCell ref="H33:J33"/>
    <mergeCell ref="A35:G35"/>
    <mergeCell ref="H35:J35"/>
    <mergeCell ref="T35:Y35"/>
    <mergeCell ref="A34:G34"/>
    <mergeCell ref="H34:J34"/>
  </mergeCells>
  <conditionalFormatting sqref="K37:K90">
    <cfRule type="cellIs" priority="1" dxfId="0" operator="lessThan" stopIfTrue="1">
      <formula>$K$33</formula>
    </cfRule>
  </conditionalFormatting>
  <dataValidations count="7">
    <dataValidation type="list" allowBlank="1" showInputMessage="1" showErrorMessage="1" sqref="E37:E90">
      <formula1>"Gastite,Rigid"</formula1>
    </dataValidation>
    <dataValidation type="list" allowBlank="1" showInputMessage="1" showErrorMessage="1" sqref="D37:D90">
      <formula1>".5,.75,1,1.25,1.5,2,3,4"</formula1>
    </dataValidation>
    <dataValidation type="list" allowBlank="1" showInputMessage="1" showErrorMessage="1" sqref="B37:B90">
      <formula1>$N$35:$N$90</formula1>
    </dataValidation>
    <dataValidation type="list" allowBlank="1" showInputMessage="1" showErrorMessage="1" sqref="K33">
      <formula1>"5,5.5,6,6.5"</formula1>
    </dataValidation>
    <dataValidation type="list" allowBlank="1" showInputMessage="1" showErrorMessage="1" sqref="K34">
      <formula1>"6,7,8,9,10,11,12,13,14,28,56,140"</formula1>
    </dataValidation>
    <dataValidation type="list" allowBlank="1" showInputMessage="1" showErrorMessage="1" sqref="K35">
      <formula1>"7,8,9,10,11,12"</formula1>
    </dataValidation>
    <dataValidation type="whole" allowBlank="1" showInputMessage="1" showErrorMessage="1" errorTitle="Segment Length / Load" error="Enter whole numbers only." sqref="F37:G90">
      <formula1>0</formula1>
      <formula2>20000</formula2>
    </dataValidation>
  </dataValidations>
  <hyperlinks>
    <hyperlink ref="A2" r:id="rId1" display="www.gastite.com"/>
  </hyperlinks>
  <printOptions/>
  <pageMargins left="0.75" right="0.75" top="1" bottom="1" header="0.5" footer="0.5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Ingertson</dc:creator>
  <cp:keywords/>
  <dc:description/>
  <cp:lastModifiedBy>eglende</cp:lastModifiedBy>
  <cp:lastPrinted>2011-12-29T17:48:49Z</cp:lastPrinted>
  <dcterms:created xsi:type="dcterms:W3CDTF">2005-09-14T19:22:29Z</dcterms:created>
  <dcterms:modified xsi:type="dcterms:W3CDTF">2013-05-30T13:51:26Z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